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PTOPLAMA\DATA ATY\BKD SERDOS-BSI\BKD BSI ATY-INTERNAL\A-KEGIATAN BKD ATY\21-22\Genap Mar 22- Agt 22\B. PENELITIAN\"/>
    </mc:Choice>
  </mc:AlternateContent>
  <xr:revisionPtr revIDLastSave="0" documentId="13_ncr:1_{82D8DF01-46C8-4863-AE8A-83ABC33E5205}" xr6:coauthVersionLast="47" xr6:coauthVersionMax="47" xr10:uidLastSave="{00000000-0000-0000-0000-000000000000}"/>
  <bookViews>
    <workbookView xWindow="-120" yWindow="-120" windowWidth="20730" windowHeight="11160" activeTab="1" xr2:uid="{1D08C881-A4A1-4EAF-BDAF-BBB60F208D0C}"/>
  </bookViews>
  <sheets>
    <sheet name="Jml Wisatawan" sheetId="1" r:id="rId1"/>
    <sheet name="Occupancy" sheetId="3" r:id="rId2"/>
    <sheet name="All Data" sheetId="2" r:id="rId3"/>
    <sheet name="Validitas" sheetId="4" r:id="rId4"/>
    <sheet name="Reliabitias" sheetId="5" r:id="rId5"/>
    <sheet name="Scala" sheetId="7" r:id="rId6"/>
    <sheet name="Sheet1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C14" i="8"/>
  <c r="C13" i="8"/>
  <c r="B13" i="8"/>
  <c r="C12" i="8"/>
  <c r="B12" i="8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F28" i="7" s="1"/>
  <c r="AG28" i="7" s="1"/>
  <c r="AC29" i="7"/>
  <c r="AC30" i="7"/>
  <c r="AC31" i="7"/>
  <c r="AF31" i="7" s="1"/>
  <c r="AG31" i="7" s="1"/>
  <c r="AC32" i="7"/>
  <c r="AF32" i="7" s="1"/>
  <c r="AG32" i="7" s="1"/>
  <c r="AC33" i="7"/>
  <c r="AC34" i="7"/>
  <c r="AC35" i="7"/>
  <c r="AC36" i="7"/>
  <c r="AF36" i="7" s="1"/>
  <c r="AG36" i="7" s="1"/>
  <c r="AC37" i="7"/>
  <c r="AC38" i="7"/>
  <c r="AC39" i="7"/>
  <c r="AF39" i="7" s="1"/>
  <c r="AG39" i="7" s="1"/>
  <c r="AC40" i="7"/>
  <c r="AF40" i="7" s="1"/>
  <c r="AG40" i="7" s="1"/>
  <c r="AC41" i="7"/>
  <c r="AC42" i="7"/>
  <c r="AC43" i="7"/>
  <c r="AF43" i="7" s="1"/>
  <c r="AG43" i="7" s="1"/>
  <c r="AC44" i="7"/>
  <c r="AF44" i="7" s="1"/>
  <c r="AG44" i="7" s="1"/>
  <c r="AC45" i="7"/>
  <c r="AC46" i="7"/>
  <c r="AC47" i="7"/>
  <c r="AF47" i="7" s="1"/>
  <c r="AG47" i="7" s="1"/>
  <c r="AC48" i="7"/>
  <c r="AF48" i="7" s="1"/>
  <c r="AG48" i="7" s="1"/>
  <c r="AC49" i="7"/>
  <c r="AC50" i="7"/>
  <c r="AC51" i="7"/>
  <c r="AF51" i="7" s="1"/>
  <c r="AG51" i="7" s="1"/>
  <c r="AC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Z28" i="7" s="1"/>
  <c r="AA28" i="7" s="1"/>
  <c r="W29" i="7"/>
  <c r="Z29" i="7" s="1"/>
  <c r="AA29" i="7" s="1"/>
  <c r="W30" i="7"/>
  <c r="W31" i="7"/>
  <c r="Z31" i="7" s="1"/>
  <c r="AA31" i="7" s="1"/>
  <c r="W32" i="7"/>
  <c r="Z32" i="7" s="1"/>
  <c r="AA32" i="7" s="1"/>
  <c r="W33" i="7"/>
  <c r="W34" i="7"/>
  <c r="W35" i="7"/>
  <c r="Z35" i="7" s="1"/>
  <c r="AA35" i="7" s="1"/>
  <c r="W36" i="7"/>
  <c r="Z36" i="7" s="1"/>
  <c r="AA36" i="7" s="1"/>
  <c r="W37" i="7"/>
  <c r="Z37" i="7" s="1"/>
  <c r="AA37" i="7" s="1"/>
  <c r="W38" i="7"/>
  <c r="Z38" i="7" s="1"/>
  <c r="AA38" i="7" s="1"/>
  <c r="W39" i="7"/>
  <c r="Z39" i="7" s="1"/>
  <c r="AA39" i="7" s="1"/>
  <c r="W40" i="7"/>
  <c r="Z40" i="7" s="1"/>
  <c r="AA40" i="7" s="1"/>
  <c r="W41" i="7"/>
  <c r="Z41" i="7" s="1"/>
  <c r="AA41" i="7" s="1"/>
  <c r="W42" i="7"/>
  <c r="W43" i="7"/>
  <c r="Z43" i="7" s="1"/>
  <c r="AA43" i="7" s="1"/>
  <c r="W44" i="7"/>
  <c r="Z44" i="7" s="1"/>
  <c r="AA44" i="7" s="1"/>
  <c r="W45" i="7"/>
  <c r="Z45" i="7" s="1"/>
  <c r="AA45" i="7" s="1"/>
  <c r="W46" i="7"/>
  <c r="Z46" i="7" s="1"/>
  <c r="AA46" i="7" s="1"/>
  <c r="W47" i="7"/>
  <c r="Z47" i="7" s="1"/>
  <c r="AA47" i="7" s="1"/>
  <c r="W48" i="7"/>
  <c r="Z48" i="7" s="1"/>
  <c r="AA48" i="7" s="1"/>
  <c r="W49" i="7"/>
  <c r="Z49" i="7" s="1"/>
  <c r="AA49" i="7" s="1"/>
  <c r="W50" i="7"/>
  <c r="Z50" i="7" s="1"/>
  <c r="AA50" i="7" s="1"/>
  <c r="W51" i="7"/>
  <c r="Z51" i="7" s="1"/>
  <c r="AA51" i="7" s="1"/>
  <c r="W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T28" i="7" s="1"/>
  <c r="U28" i="7" s="1"/>
  <c r="Q29" i="7"/>
  <c r="T29" i="7" s="1"/>
  <c r="U29" i="7" s="1"/>
  <c r="Q30" i="7"/>
  <c r="T30" i="7" s="1"/>
  <c r="U30" i="7" s="1"/>
  <c r="Q31" i="7"/>
  <c r="T31" i="7" s="1"/>
  <c r="U31" i="7" s="1"/>
  <c r="Q32" i="7"/>
  <c r="T32" i="7" s="1"/>
  <c r="U32" i="7" s="1"/>
  <c r="Q33" i="7"/>
  <c r="Q34" i="7"/>
  <c r="T34" i="7" s="1"/>
  <c r="U34" i="7" s="1"/>
  <c r="Q35" i="7"/>
  <c r="T35" i="7" s="1"/>
  <c r="U35" i="7" s="1"/>
  <c r="Q36" i="7"/>
  <c r="T36" i="7" s="1"/>
  <c r="U36" i="7" s="1"/>
  <c r="Q37" i="7"/>
  <c r="Q38" i="7"/>
  <c r="Q39" i="7"/>
  <c r="T39" i="7" s="1"/>
  <c r="U39" i="7" s="1"/>
  <c r="Q40" i="7"/>
  <c r="T40" i="7" s="1"/>
  <c r="U40" i="7" s="1"/>
  <c r="Q41" i="7"/>
  <c r="Q42" i="7"/>
  <c r="T42" i="7" s="1"/>
  <c r="U42" i="7" s="1"/>
  <c r="Q43" i="7"/>
  <c r="T43" i="7" s="1"/>
  <c r="U43" i="7" s="1"/>
  <c r="Q44" i="7"/>
  <c r="T44" i="7" s="1"/>
  <c r="U44" i="7" s="1"/>
  <c r="Q45" i="7"/>
  <c r="T45" i="7" s="1"/>
  <c r="U45" i="7" s="1"/>
  <c r="Q46" i="7"/>
  <c r="T46" i="7" s="1"/>
  <c r="U46" i="7" s="1"/>
  <c r="Q47" i="7"/>
  <c r="T47" i="7" s="1"/>
  <c r="U47" i="7" s="1"/>
  <c r="Q48" i="7"/>
  <c r="T48" i="7" s="1"/>
  <c r="U48" i="7" s="1"/>
  <c r="Q49" i="7"/>
  <c r="Q50" i="7"/>
  <c r="T50" i="7" s="1"/>
  <c r="U50" i="7" s="1"/>
  <c r="Q51" i="7"/>
  <c r="T51" i="7" s="1"/>
  <c r="U51" i="7" s="1"/>
  <c r="Q4" i="7"/>
  <c r="O16" i="7"/>
  <c r="O17" i="7"/>
  <c r="O18" i="7"/>
  <c r="O19" i="7"/>
  <c r="O20" i="7"/>
  <c r="O21" i="7"/>
  <c r="O22" i="7"/>
  <c r="O23" i="7"/>
  <c r="O24" i="7"/>
  <c r="O25" i="7"/>
  <c r="O26" i="7"/>
  <c r="O27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4" i="7"/>
  <c r="K4" i="7"/>
  <c r="N4" i="7" s="1"/>
  <c r="O4" i="7" s="1"/>
  <c r="K5" i="7"/>
  <c r="N5" i="7" s="1"/>
  <c r="O5" i="7" s="1"/>
  <c r="K6" i="7"/>
  <c r="N6" i="7" s="1"/>
  <c r="O6" i="7" s="1"/>
  <c r="K7" i="7"/>
  <c r="N7" i="7" s="1"/>
  <c r="O7" i="7" s="1"/>
  <c r="K8" i="7"/>
  <c r="N8" i="7" s="1"/>
  <c r="O8" i="7" s="1"/>
  <c r="K9" i="7"/>
  <c r="N9" i="7" s="1"/>
  <c r="O9" i="7" s="1"/>
  <c r="K10" i="7"/>
  <c r="N10" i="7" s="1"/>
  <c r="O10" i="7" s="1"/>
  <c r="K11" i="7"/>
  <c r="N11" i="7" s="1"/>
  <c r="O11" i="7" s="1"/>
  <c r="K12" i="7"/>
  <c r="N12" i="7" s="1"/>
  <c r="O12" i="7" s="1"/>
  <c r="K13" i="7"/>
  <c r="K14" i="7"/>
  <c r="K15" i="7"/>
  <c r="N15" i="7" s="1"/>
  <c r="O15" i="7" s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N28" i="7" s="1"/>
  <c r="O28" i="7" s="1"/>
  <c r="K29" i="7"/>
  <c r="K30" i="7"/>
  <c r="N30" i="7" s="1"/>
  <c r="O30" i="7" s="1"/>
  <c r="K31" i="7"/>
  <c r="N31" i="7" s="1"/>
  <c r="O31" i="7" s="1"/>
  <c r="K32" i="7"/>
  <c r="K33" i="7"/>
  <c r="N33" i="7" s="1"/>
  <c r="O33" i="7" s="1"/>
  <c r="K34" i="7"/>
  <c r="K35" i="7"/>
  <c r="N35" i="7" s="1"/>
  <c r="O35" i="7" s="1"/>
  <c r="K36" i="7"/>
  <c r="N36" i="7" s="1"/>
  <c r="O36" i="7" s="1"/>
  <c r="K37" i="7"/>
  <c r="N37" i="7" s="1"/>
  <c r="O37" i="7" s="1"/>
  <c r="K38" i="7"/>
  <c r="N38" i="7" s="1"/>
  <c r="O38" i="7" s="1"/>
  <c r="K39" i="7"/>
  <c r="N39" i="7" s="1"/>
  <c r="O39" i="7" s="1"/>
  <c r="K40" i="7"/>
  <c r="N40" i="7" s="1"/>
  <c r="O40" i="7" s="1"/>
  <c r="K41" i="7"/>
  <c r="N41" i="7" s="1"/>
  <c r="O41" i="7" s="1"/>
  <c r="K42" i="7"/>
  <c r="N42" i="7" s="1"/>
  <c r="O42" i="7" s="1"/>
  <c r="K43" i="7"/>
  <c r="N43" i="7" s="1"/>
  <c r="O43" i="7" s="1"/>
  <c r="K44" i="7"/>
  <c r="N44" i="7" s="1"/>
  <c r="O44" i="7" s="1"/>
  <c r="K45" i="7"/>
  <c r="N45" i="7" s="1"/>
  <c r="O45" i="7" s="1"/>
  <c r="K46" i="7"/>
  <c r="N46" i="7" s="1"/>
  <c r="O46" i="7" s="1"/>
  <c r="K47" i="7"/>
  <c r="N47" i="7" s="1"/>
  <c r="O47" i="7" s="1"/>
  <c r="K48" i="7"/>
  <c r="N48" i="7" s="1"/>
  <c r="O48" i="7" s="1"/>
  <c r="K49" i="7"/>
  <c r="N49" i="7" s="1"/>
  <c r="O49" i="7" s="1"/>
  <c r="K50" i="7"/>
  <c r="N50" i="7" s="1"/>
  <c r="O50" i="7" s="1"/>
  <c r="K51" i="7"/>
  <c r="N51" i="7" s="1"/>
  <c r="O51" i="7" s="1"/>
  <c r="I5" i="7"/>
  <c r="I6" i="7"/>
  <c r="I7" i="7"/>
  <c r="I8" i="7"/>
  <c r="I9" i="7"/>
  <c r="I10" i="7"/>
  <c r="I11" i="7"/>
  <c r="I12" i="7"/>
  <c r="I13" i="7"/>
  <c r="I14" i="7"/>
  <c r="I15" i="7"/>
  <c r="I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H28" i="7" s="1"/>
  <c r="I28" i="7" s="1"/>
  <c r="E29" i="7"/>
  <c r="H29" i="7" s="1"/>
  <c r="I29" i="7" s="1"/>
  <c r="E30" i="7"/>
  <c r="H30" i="7" s="1"/>
  <c r="I30" i="7" s="1"/>
  <c r="E31" i="7"/>
  <c r="H31" i="7" s="1"/>
  <c r="I31" i="7" s="1"/>
  <c r="E32" i="7"/>
  <c r="H32" i="7" s="1"/>
  <c r="I32" i="7" s="1"/>
  <c r="E33" i="7"/>
  <c r="H33" i="7" s="1"/>
  <c r="I33" i="7" s="1"/>
  <c r="E34" i="7"/>
  <c r="H34" i="7" s="1"/>
  <c r="I34" i="7" s="1"/>
  <c r="E35" i="7"/>
  <c r="H35" i="7" s="1"/>
  <c r="I35" i="7" s="1"/>
  <c r="E36" i="7"/>
  <c r="H36" i="7" s="1"/>
  <c r="I36" i="7" s="1"/>
  <c r="E37" i="7"/>
  <c r="H37" i="7" s="1"/>
  <c r="I37" i="7" s="1"/>
  <c r="E38" i="7"/>
  <c r="H38" i="7" s="1"/>
  <c r="I38" i="7" s="1"/>
  <c r="E39" i="7"/>
  <c r="H39" i="7" s="1"/>
  <c r="I39" i="7" s="1"/>
  <c r="E40" i="7"/>
  <c r="H40" i="7" s="1"/>
  <c r="I40" i="7" s="1"/>
  <c r="E41" i="7"/>
  <c r="H41" i="7" s="1"/>
  <c r="I41" i="7" s="1"/>
  <c r="E42" i="7"/>
  <c r="H42" i="7" s="1"/>
  <c r="I42" i="7" s="1"/>
  <c r="E43" i="7"/>
  <c r="H43" i="7" s="1"/>
  <c r="I43" i="7" s="1"/>
  <c r="E44" i="7"/>
  <c r="H44" i="7" s="1"/>
  <c r="I44" i="7" s="1"/>
  <c r="E45" i="7"/>
  <c r="H45" i="7" s="1"/>
  <c r="I45" i="7" s="1"/>
  <c r="E46" i="7"/>
  <c r="H46" i="7" s="1"/>
  <c r="I46" i="7" s="1"/>
  <c r="E47" i="7"/>
  <c r="H47" i="7" s="1"/>
  <c r="I47" i="7" s="1"/>
  <c r="E48" i="7"/>
  <c r="H48" i="7" s="1"/>
  <c r="I48" i="7" s="1"/>
  <c r="E49" i="7"/>
  <c r="H49" i="7" s="1"/>
  <c r="I49" i="7" s="1"/>
  <c r="E50" i="7"/>
  <c r="H50" i="7" s="1"/>
  <c r="I50" i="7" s="1"/>
  <c r="E51" i="7"/>
  <c r="H51" i="7" s="1"/>
  <c r="I51" i="7" s="1"/>
  <c r="E4" i="7"/>
  <c r="AF29" i="7"/>
  <c r="AG29" i="7" s="1"/>
  <c r="AF45" i="7"/>
  <c r="AG45" i="7" s="1"/>
  <c r="AF49" i="7"/>
  <c r="AG49" i="7" s="1"/>
  <c r="Z33" i="7"/>
  <c r="AA33" i="7" s="1"/>
  <c r="T33" i="7"/>
  <c r="U33" i="7" s="1"/>
  <c r="T37" i="7"/>
  <c r="U37" i="7" s="1"/>
  <c r="T41" i="7"/>
  <c r="U41" i="7" s="1"/>
  <c r="T49" i="7"/>
  <c r="U49" i="7" s="1"/>
  <c r="N32" i="7"/>
  <c r="O32" i="7" s="1"/>
  <c r="N34" i="7"/>
  <c r="O34" i="7" s="1"/>
  <c r="AK51" i="7"/>
  <c r="AK50" i="7"/>
  <c r="AF50" i="7"/>
  <c r="AG50" i="7" s="1"/>
  <c r="AK49" i="7"/>
  <c r="AK48" i="7"/>
  <c r="AK47" i="7"/>
  <c r="AK46" i="7"/>
  <c r="AF46" i="7"/>
  <c r="AG46" i="7" s="1"/>
  <c r="AK45" i="7"/>
  <c r="AK44" i="7"/>
  <c r="AK43" i="7"/>
  <c r="AK42" i="7"/>
  <c r="AF42" i="7"/>
  <c r="AG42" i="7" s="1"/>
  <c r="Z42" i="7"/>
  <c r="AA42" i="7" s="1"/>
  <c r="AK41" i="7"/>
  <c r="AF41" i="7"/>
  <c r="AG41" i="7" s="1"/>
  <c r="AK40" i="7"/>
  <c r="AK39" i="7"/>
  <c r="AK38" i="7"/>
  <c r="AF38" i="7"/>
  <c r="AG38" i="7" s="1"/>
  <c r="T38" i="7"/>
  <c r="U38" i="7" s="1"/>
  <c r="AK37" i="7"/>
  <c r="AF37" i="7"/>
  <c r="AG37" i="7" s="1"/>
  <c r="AK36" i="7"/>
  <c r="AK35" i="7"/>
  <c r="AF35" i="7"/>
  <c r="AG35" i="7" s="1"/>
  <c r="AK34" i="7"/>
  <c r="AF34" i="7"/>
  <c r="AG34" i="7" s="1"/>
  <c r="Z34" i="7"/>
  <c r="AA34" i="7" s="1"/>
  <c r="AK33" i="7"/>
  <c r="AF33" i="7"/>
  <c r="AG33" i="7" s="1"/>
  <c r="AK32" i="7"/>
  <c r="AK31" i="7"/>
  <c r="AK30" i="7"/>
  <c r="AF30" i="7"/>
  <c r="AG30" i="7" s="1"/>
  <c r="Z30" i="7"/>
  <c r="AA30" i="7" s="1"/>
  <c r="AK29" i="7"/>
  <c r="N29" i="7"/>
  <c r="O29" i="7" s="1"/>
  <c r="AK28" i="7"/>
  <c r="AK27" i="7"/>
  <c r="H27" i="7"/>
  <c r="I27" i="7" s="1"/>
  <c r="AK26" i="7"/>
  <c r="H26" i="7"/>
  <c r="I26" i="7" s="1"/>
  <c r="AK25" i="7"/>
  <c r="H25" i="7"/>
  <c r="I25" i="7" s="1"/>
  <c r="AK24" i="7"/>
  <c r="H24" i="7"/>
  <c r="I24" i="7" s="1"/>
  <c r="AK23" i="7"/>
  <c r="H23" i="7"/>
  <c r="I23" i="7" s="1"/>
  <c r="AK22" i="7"/>
  <c r="H22" i="7"/>
  <c r="I22" i="7" s="1"/>
  <c r="AK21" i="7"/>
  <c r="H21" i="7"/>
  <c r="I21" i="7" s="1"/>
  <c r="AK20" i="7"/>
  <c r="H20" i="7"/>
  <c r="I20" i="7" s="1"/>
  <c r="AK19" i="7"/>
  <c r="H19" i="7"/>
  <c r="I19" i="7" s="1"/>
  <c r="AK18" i="7"/>
  <c r="H18" i="7"/>
  <c r="I18" i="7" s="1"/>
  <c r="AK17" i="7"/>
  <c r="H17" i="7"/>
  <c r="I17" i="7" s="1"/>
  <c r="AK16" i="7"/>
  <c r="H16" i="7"/>
  <c r="I16" i="7" s="1"/>
  <c r="AK15" i="7"/>
  <c r="AK14" i="7"/>
  <c r="N14" i="7"/>
  <c r="O14" i="7" s="1"/>
  <c r="AK13" i="7"/>
  <c r="N13" i="7"/>
  <c r="O13" i="7" s="1"/>
  <c r="AK12" i="7"/>
  <c r="AK11" i="7"/>
  <c r="AK10" i="7"/>
  <c r="AK9" i="7"/>
  <c r="AK8" i="7"/>
  <c r="AK7" i="7"/>
  <c r="AK6" i="7"/>
  <c r="AK5" i="7"/>
  <c r="AK4" i="7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4" i="2"/>
  <c r="F17" i="2"/>
  <c r="F18" i="2"/>
  <c r="F19" i="2"/>
  <c r="F20" i="2"/>
  <c r="F21" i="2"/>
  <c r="F22" i="2"/>
  <c r="F23" i="2"/>
  <c r="F24" i="2"/>
  <c r="F25" i="2"/>
  <c r="F26" i="2"/>
  <c r="F27" i="2"/>
  <c r="F16" i="2"/>
  <c r="R40" i="2"/>
  <c r="O40" i="2"/>
  <c r="L40" i="2"/>
  <c r="I40" i="2"/>
  <c r="F40" i="2"/>
  <c r="R41" i="2"/>
  <c r="O41" i="2"/>
  <c r="L41" i="2"/>
  <c r="I41" i="2"/>
  <c r="F41" i="2"/>
  <c r="R42" i="2"/>
  <c r="O42" i="2"/>
  <c r="L42" i="2"/>
  <c r="I42" i="2"/>
  <c r="F42" i="2"/>
  <c r="R43" i="2"/>
  <c r="O43" i="2"/>
  <c r="L43" i="2"/>
  <c r="I43" i="2"/>
  <c r="F43" i="2"/>
  <c r="R44" i="2"/>
  <c r="O44" i="2"/>
  <c r="L44" i="2"/>
  <c r="I44" i="2"/>
  <c r="F44" i="2"/>
  <c r="R45" i="2"/>
  <c r="O45" i="2"/>
  <c r="L45" i="2"/>
  <c r="I45" i="2"/>
  <c r="F45" i="2"/>
  <c r="R46" i="2"/>
  <c r="O46" i="2"/>
  <c r="L46" i="2"/>
  <c r="I46" i="2"/>
  <c r="F46" i="2"/>
  <c r="R47" i="2"/>
  <c r="O47" i="2"/>
  <c r="L47" i="2"/>
  <c r="I47" i="2"/>
  <c r="F47" i="2"/>
  <c r="R48" i="2"/>
  <c r="O48" i="2"/>
  <c r="L48" i="2"/>
  <c r="I48" i="2"/>
  <c r="F48" i="2"/>
  <c r="R49" i="2"/>
  <c r="O49" i="2"/>
  <c r="L49" i="2"/>
  <c r="I49" i="2"/>
  <c r="F49" i="2"/>
  <c r="R50" i="2"/>
  <c r="O50" i="2"/>
  <c r="L50" i="2"/>
  <c r="I50" i="2"/>
  <c r="F50" i="2"/>
  <c r="R51" i="2"/>
  <c r="O51" i="2"/>
  <c r="L51" i="2"/>
  <c r="I51" i="2"/>
  <c r="F51" i="2"/>
  <c r="R28" i="2"/>
  <c r="O28" i="2"/>
  <c r="L28" i="2"/>
  <c r="I28" i="2"/>
  <c r="F28" i="2"/>
  <c r="R29" i="2"/>
  <c r="O29" i="2"/>
  <c r="L29" i="2"/>
  <c r="I29" i="2"/>
  <c r="F29" i="2"/>
  <c r="R30" i="2"/>
  <c r="O30" i="2"/>
  <c r="L30" i="2"/>
  <c r="I30" i="2"/>
  <c r="F30" i="2"/>
  <c r="R31" i="2"/>
  <c r="O31" i="2"/>
  <c r="L31" i="2"/>
  <c r="I31" i="2"/>
  <c r="F31" i="2"/>
  <c r="R32" i="2"/>
  <c r="O32" i="2"/>
  <c r="L32" i="2"/>
  <c r="I32" i="2"/>
  <c r="F32" i="2"/>
  <c r="R33" i="2"/>
  <c r="O33" i="2"/>
  <c r="L33" i="2"/>
  <c r="I33" i="2"/>
  <c r="F33" i="2"/>
  <c r="R34" i="2"/>
  <c r="O34" i="2"/>
  <c r="L34" i="2"/>
  <c r="I34" i="2"/>
  <c r="F34" i="2"/>
  <c r="R35" i="2"/>
  <c r="O35" i="2"/>
  <c r="L35" i="2"/>
  <c r="I35" i="2"/>
  <c r="F35" i="2"/>
  <c r="R36" i="2"/>
  <c r="O36" i="2"/>
  <c r="L36" i="2"/>
  <c r="I36" i="2"/>
  <c r="F36" i="2"/>
  <c r="R37" i="2"/>
  <c r="O37" i="2"/>
  <c r="L37" i="2"/>
  <c r="I37" i="2"/>
  <c r="F37" i="2"/>
  <c r="R38" i="2"/>
  <c r="O38" i="2"/>
  <c r="L38" i="2"/>
  <c r="I38" i="2"/>
  <c r="F38" i="2"/>
  <c r="R39" i="2"/>
  <c r="O39" i="2"/>
  <c r="L39" i="2"/>
  <c r="I39" i="2"/>
  <c r="F39" i="2"/>
  <c r="I4" i="2"/>
  <c r="I5" i="2"/>
  <c r="I6" i="2"/>
  <c r="I7" i="2"/>
  <c r="I8" i="2"/>
  <c r="I9" i="2"/>
  <c r="I10" i="2"/>
  <c r="I11" i="2"/>
  <c r="I12" i="2"/>
  <c r="I13" i="2"/>
  <c r="I14" i="2"/>
  <c r="I15" i="2"/>
  <c r="O9" i="1"/>
  <c r="N9" i="1"/>
  <c r="M9" i="1"/>
  <c r="L9" i="1"/>
  <c r="K9" i="1"/>
  <c r="J9" i="1"/>
  <c r="I9" i="1"/>
  <c r="H9" i="1"/>
  <c r="G9" i="1"/>
  <c r="F9" i="1"/>
  <c r="E9" i="1"/>
  <c r="D9" i="1"/>
  <c r="C9" i="1"/>
  <c r="C69" i="1"/>
  <c r="D69" i="1"/>
  <c r="E69" i="1"/>
  <c r="F69" i="1"/>
  <c r="G69" i="1"/>
  <c r="H69" i="1"/>
  <c r="I69" i="1"/>
  <c r="J69" i="1"/>
  <c r="K69" i="1"/>
  <c r="L69" i="1"/>
  <c r="M69" i="1"/>
  <c r="N69" i="1"/>
  <c r="O68" i="1"/>
  <c r="O67" i="1"/>
  <c r="C66" i="1"/>
  <c r="D66" i="1"/>
  <c r="E66" i="1"/>
  <c r="F66" i="1"/>
  <c r="G66" i="1"/>
  <c r="H66" i="1"/>
  <c r="I66" i="1"/>
  <c r="J66" i="1"/>
  <c r="K66" i="1"/>
  <c r="L66" i="1"/>
  <c r="M66" i="1"/>
  <c r="N66" i="1"/>
  <c r="O65" i="1"/>
  <c r="O64" i="1"/>
  <c r="O66" i="1" s="1"/>
  <c r="O62" i="1"/>
  <c r="C63" i="1"/>
  <c r="D63" i="1"/>
  <c r="E63" i="1"/>
  <c r="F63" i="1"/>
  <c r="G63" i="1"/>
  <c r="H63" i="1"/>
  <c r="I63" i="1"/>
  <c r="J63" i="1"/>
  <c r="K63" i="1"/>
  <c r="L63" i="1"/>
  <c r="M63" i="1"/>
  <c r="N63" i="1"/>
  <c r="O61" i="1"/>
  <c r="D60" i="1"/>
  <c r="C60" i="1"/>
  <c r="E60" i="1"/>
  <c r="F60" i="1"/>
  <c r="G60" i="1"/>
  <c r="H60" i="1"/>
  <c r="I60" i="1"/>
  <c r="J60" i="1"/>
  <c r="M60" i="1"/>
  <c r="K60" i="1"/>
  <c r="L60" i="1"/>
  <c r="N60" i="1"/>
  <c r="O59" i="1"/>
  <c r="O60" i="1" s="1"/>
  <c r="N57" i="1"/>
  <c r="M57" i="1"/>
  <c r="L57" i="1"/>
  <c r="K57" i="1"/>
  <c r="J57" i="1"/>
  <c r="I57" i="1"/>
  <c r="H57" i="1"/>
  <c r="G57" i="1"/>
  <c r="F57" i="1"/>
  <c r="E57" i="1"/>
  <c r="D57" i="1"/>
  <c r="C57" i="1"/>
  <c r="O56" i="1"/>
  <c r="O57" i="1" s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43" i="1" l="1"/>
  <c r="O69" i="1"/>
  <c r="O63" i="1"/>
</calcChain>
</file>

<file path=xl/sharedStrings.xml><?xml version="1.0" encoding="utf-8"?>
<sst xmlns="http://schemas.openxmlformats.org/spreadsheetml/2006/main" count="536" uniqueCount="109">
  <si>
    <t>Jumlah Wisatawan ke DTW Kota Yogyakarta</t>
  </si>
  <si>
    <t>Wisman</t>
  </si>
  <si>
    <t>Wisnus</t>
  </si>
  <si>
    <t>Jumlah</t>
  </si>
  <si>
    <t>-</t>
  </si>
  <si>
    <t>Jumlah Wisatawan ke DTW Kab. Sleman</t>
  </si>
  <si>
    <t>Jumlah Wisatawan ke DTW Kab Kulon Progo</t>
  </si>
  <si>
    <t>Jumlah Kunjungan Wisatawan DIY 2019</t>
  </si>
  <si>
    <t>Jumlah Wisatawan ke DTW Kab Sleman</t>
  </si>
  <si>
    <t>Jumlah Wisatawan ke DTW Kab Bantul</t>
  </si>
  <si>
    <t>Jumlah Wisatawan ke DTW Kab Gunung Kidul</t>
  </si>
  <si>
    <t>Jumlah Kunjungan Wisatawan DIY 2018</t>
  </si>
  <si>
    <t>Jumlah Kunjungan Wisatawan DIY 2017</t>
  </si>
  <si>
    <t>Jumlah Wisatawan ke DTW Kab. Bantul</t>
  </si>
  <si>
    <t>161420</t>
  </si>
  <si>
    <t xml:space="preserve">DATA KUNJUNGAN WISATAWAN DIY </t>
  </si>
  <si>
    <t>Jumlah Kunjungan Wisatawan DIY 2020</t>
  </si>
  <si>
    <t>Kota Yogyakarta</t>
  </si>
  <si>
    <t>Sleman</t>
  </si>
  <si>
    <t>Bantul</t>
  </si>
  <si>
    <t>Kulon Progo</t>
  </si>
  <si>
    <t>Gunung Kidul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</si>
  <si>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</si>
  <si>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</si>
  <si>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</si>
  <si>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</si>
  <si>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</si>
  <si>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</si>
  <si>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</si>
  <si>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</si>
  <si>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</si>
  <si>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</si>
  <si>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</si>
  <si>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15120</t>
  </si>
  <si>
    <t>26129</t>
  </si>
  <si>
    <t>37981</t>
  </si>
  <si>
    <t>30931</t>
  </si>
  <si>
    <t>16030</t>
  </si>
  <si>
    <t>17709</t>
  </si>
  <si>
    <t>22190</t>
  </si>
  <si>
    <t>252682</t>
  </si>
  <si>
    <t>14483</t>
  </si>
  <si>
    <t>Jml Yogya</t>
  </si>
  <si>
    <t>Jml Sleman</t>
  </si>
  <si>
    <t>Jml Bantul</t>
  </si>
  <si>
    <t>Jml Kulon Progo</t>
  </si>
  <si>
    <t>Jml G. Kidul</t>
  </si>
  <si>
    <t>Feb</t>
  </si>
  <si>
    <t>Covid 19</t>
  </si>
  <si>
    <t>Bulan</t>
  </si>
  <si>
    <t>Tahun</t>
  </si>
  <si>
    <t>11.10. Perkembangan Tingkat Hunian Kamar Hotel Bintang dan Non Bintang di DIY per Bulan</t>
  </si>
  <si>
    <t>Tahun 2017 - 2020</t>
  </si>
  <si>
    <t>No.</t>
  </si>
  <si>
    <t>Hotel Non Bintang</t>
  </si>
  <si>
    <t>Hotel Bintang</t>
  </si>
  <si>
    <t>6</t>
  </si>
  <si>
    <t>Rata - rata</t>
  </si>
  <si>
    <t>Hotel</t>
  </si>
  <si>
    <t>Bintang</t>
  </si>
  <si>
    <t>Rata-Rata</t>
  </si>
  <si>
    <t>Non Bintang</t>
  </si>
  <si>
    <t>Correlations</t>
  </si>
  <si>
    <t>Jumlah Wisatawan Yogyakarta</t>
  </si>
  <si>
    <t>Jumlah Wisatawan Sleman</t>
  </si>
  <si>
    <t>Jumlah Wisatawan Bantul</t>
  </si>
  <si>
    <t>Jumlah Wisatawan Kulon Progo</t>
  </si>
  <si>
    <t>Jumlah Wisatawan Gunung Kidul</t>
  </si>
  <si>
    <t>Covid-19</t>
  </si>
  <si>
    <t>Sig. (2-tailed)</t>
  </si>
  <si>
    <t>N</t>
  </si>
  <si>
    <t>Wisman Yogyakarta</t>
  </si>
  <si>
    <t>Wisnus Yogyakarta</t>
  </si>
  <si>
    <t>Wisman Sleman</t>
  </si>
  <si>
    <t>Wisnus Sleman</t>
  </si>
  <si>
    <t>Wisman Bantul</t>
  </si>
  <si>
    <t>Wisnus Bantul</t>
  </si>
  <si>
    <t>Wisman Kulon Progo</t>
  </si>
  <si>
    <t>Wisnus Kulon Progo</t>
  </si>
  <si>
    <t>Wisman Gunung Kidul</t>
  </si>
  <si>
    <t>Wisnus Gunung Kidul</t>
  </si>
  <si>
    <t>Correlation</t>
  </si>
  <si>
    <t>&gt; 0.05</t>
  </si>
  <si>
    <t>Signifikasi</t>
  </si>
  <si>
    <t>Korelasi</t>
  </si>
  <si>
    <t>Tidak</t>
  </si>
  <si>
    <t>Valid</t>
  </si>
  <si>
    <t>Validitas</t>
  </si>
  <si>
    <t>Case Processing Summary</t>
  </si>
  <si>
    <t>%</t>
  </si>
  <si>
    <t>Cases</t>
  </si>
  <si>
    <t>Excludeda</t>
  </si>
  <si>
    <t>Total</t>
  </si>
  <si>
    <t>a. Listwise deletion based on all variables in the procedure.</t>
  </si>
  <si>
    <t>Reliability Statistics</t>
  </si>
  <si>
    <t>Cronbach's Alpha</t>
  </si>
  <si>
    <t>N of Items</t>
  </si>
  <si>
    <t>tidak</t>
  </si>
  <si>
    <t>Signifikan**</t>
  </si>
  <si>
    <t>Nilai</t>
  </si>
  <si>
    <t>Variabel</t>
  </si>
  <si>
    <t>JUMLAH WISATAWAN</t>
  </si>
  <si>
    <t>Covid - 19</t>
  </si>
  <si>
    <t>Jumlah Wisatawan</t>
  </si>
  <si>
    <t>Tingkat Hunian Kamar</t>
  </si>
  <si>
    <t>Pearson Correlation</t>
  </si>
  <si>
    <t>-.560**</t>
  </si>
  <si>
    <t>-.678**</t>
  </si>
  <si>
    <t>.831**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</si>
</sst>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2"/>
    </font>
    <font>
      <sz val="9"/>
      <name val="Times New Roman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1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3" fontId="10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0" fillId="0" borderId="1" xfId="1" applyNumberFormat="1" applyFont="1" applyBorder="1" applyAlignment="1">
      <alignment horizontal="right"/>
    </xf>
    <xf numFmtId="0" fontId="0" fillId="0" borderId="1" xfId="1" quotePrefix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 vertical="center"/>
    </xf>
    <xf numFmtId="1" fontId="0" fillId="0" borderId="1" xfId="1" applyNumberFormat="1" applyFont="1" applyBorder="1" applyAlignment="1">
      <alignment horizontal="right"/>
    </xf>
    <xf numFmtId="1" fontId="0" fillId="0" borderId="1" xfId="1" applyNumberFormat="1" applyFont="1" applyBorder="1" applyAlignment="1">
      <alignment horizontal="right" vertical="center"/>
    </xf>
    <xf numFmtId="1" fontId="0" fillId="0" borderId="1" xfId="1" quotePrefix="1" applyNumberFormat="1" applyFont="1" applyBorder="1" applyAlignment="1">
      <alignment horizontal="right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2" fontId="10" fillId="0" borderId="4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166" fontId="0" fillId="0" borderId="9" xfId="0" applyNumberFormat="1" applyBorder="1" applyAlignment="1">
      <alignment vertical="top" wrapText="1"/>
    </xf>
    <xf numFmtId="165" fontId="0" fillId="0" borderId="9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" fillId="4" borderId="9" xfId="0" applyFont="1" applyFill="1" applyBorder="1"/>
    <xf numFmtId="0" fontId="0" fillId="4" borderId="9" xfId="0" applyFill="1" applyBorder="1"/>
    <xf numFmtId="49" fontId="1" fillId="4" borderId="1" xfId="0" applyNumberFormat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right"/>
    </xf>
    <xf numFmtId="2" fontId="0" fillId="4" borderId="1" xfId="1" quotePrefix="1" applyNumberFormat="1" applyFont="1" applyFill="1" applyBorder="1" applyAlignment="1">
      <alignment horizontal="right"/>
    </xf>
    <xf numFmtId="2" fontId="0" fillId="4" borderId="4" xfId="1" applyNumberFormat="1" applyFont="1" applyFill="1" applyBorder="1" applyAlignment="1">
      <alignment horizontal="right"/>
    </xf>
    <xf numFmtId="2" fontId="12" fillId="4" borderId="4" xfId="1" applyNumberFormat="1" applyFont="1" applyFill="1" applyBorder="1" applyAlignment="1">
      <alignment horizontal="center"/>
    </xf>
    <xf numFmtId="2" fontId="12" fillId="4" borderId="4" xfId="1" applyNumberFormat="1" applyFont="1" applyFill="1" applyBorder="1" applyAlignment="1">
      <alignment horizontal="right"/>
    </xf>
    <xf numFmtId="2" fontId="0" fillId="4" borderId="1" xfId="0" applyNumberFormat="1" applyFill="1" applyBorder="1"/>
    <xf numFmtId="2" fontId="12" fillId="4" borderId="1" xfId="1" applyNumberFormat="1" applyFont="1" applyFill="1" applyBorder="1" applyAlignment="1">
      <alignment horizontal="center"/>
    </xf>
    <xf numFmtId="2" fontId="12" fillId="4" borderId="1" xfId="1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vertical="top"/>
    </xf>
    <xf numFmtId="2" fontId="0" fillId="4" borderId="1" xfId="1" applyNumberFormat="1" applyFont="1" applyFill="1" applyBorder="1" applyAlignment="1">
      <alignment horizontal="center"/>
    </xf>
    <xf numFmtId="2" fontId="0" fillId="0" borderId="9" xfId="0" applyNumberFormat="1" applyBorder="1"/>
    <xf numFmtId="165" fontId="0" fillId="0" borderId="0" xfId="0" applyNumberFormat="1"/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9785-E5BA-4C74-8D30-6300E78B7F62}">
  <dimension ref="A1:O69"/>
  <sheetViews>
    <sheetView topLeftCell="A7" zoomScaleNormal="100" workbookViewId="0">
      <selection activeCell="C61" sqref="C61"/>
    </sheetView>
  </sheetViews>
  <sheetFormatPr defaultRowHeight="15" x14ac:dyDescent="0.25"/>
  <cols>
    <col min="1" max="1" width="47.85546875" customWidth="1"/>
  </cols>
  <sheetData>
    <row r="1" spans="1:15" ht="21" x14ac:dyDescent="0.35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3" spans="1:15" x14ac:dyDescent="0.2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x14ac:dyDescent="0.25">
      <c r="A4" s="70" t="s">
        <v>0</v>
      </c>
      <c r="B4" s="1" t="s">
        <v>1</v>
      </c>
      <c r="C4" s="5">
        <v>21039</v>
      </c>
      <c r="D4" s="5">
        <v>10039</v>
      </c>
      <c r="E4" s="5">
        <v>3967</v>
      </c>
      <c r="F4" s="5">
        <v>11</v>
      </c>
      <c r="G4" s="6" t="s">
        <v>4</v>
      </c>
      <c r="H4" s="6" t="s">
        <v>4</v>
      </c>
      <c r="I4" s="5">
        <v>33</v>
      </c>
      <c r="J4" s="5">
        <v>763</v>
      </c>
      <c r="K4" s="5">
        <v>54</v>
      </c>
      <c r="L4" s="5">
        <v>117</v>
      </c>
      <c r="M4" s="5">
        <v>119</v>
      </c>
      <c r="N4" s="5">
        <v>191</v>
      </c>
      <c r="O4" s="5">
        <v>37008</v>
      </c>
    </row>
    <row r="5" spans="1:15" x14ac:dyDescent="0.25">
      <c r="A5" s="71"/>
      <c r="B5" s="1" t="s">
        <v>2</v>
      </c>
      <c r="C5" s="5">
        <v>453175</v>
      </c>
      <c r="D5" s="5">
        <v>31838</v>
      </c>
      <c r="E5" s="5">
        <v>192522</v>
      </c>
      <c r="F5" s="5">
        <v>46786</v>
      </c>
      <c r="G5" s="5">
        <v>86</v>
      </c>
      <c r="H5" s="5">
        <v>152</v>
      </c>
      <c r="I5" s="5">
        <v>16202</v>
      </c>
      <c r="J5" s="5">
        <v>51.32</v>
      </c>
      <c r="K5" s="5">
        <v>35868</v>
      </c>
      <c r="L5" s="5">
        <v>53952</v>
      </c>
      <c r="M5" s="5">
        <v>67554</v>
      </c>
      <c r="N5" s="5">
        <v>93753</v>
      </c>
      <c r="O5" s="5">
        <v>1329562</v>
      </c>
    </row>
    <row r="6" spans="1:15" x14ac:dyDescent="0.25">
      <c r="A6" s="72"/>
      <c r="B6" s="1" t="s">
        <v>3</v>
      </c>
      <c r="C6" s="5">
        <v>474214</v>
      </c>
      <c r="D6" s="5">
        <v>329094</v>
      </c>
      <c r="E6" s="5">
        <v>196489</v>
      </c>
      <c r="F6" s="5">
        <v>46797</v>
      </c>
      <c r="G6" s="5">
        <v>86</v>
      </c>
      <c r="H6" s="5">
        <v>152</v>
      </c>
      <c r="I6" s="5">
        <v>16235</v>
      </c>
      <c r="J6" s="5">
        <v>51895</v>
      </c>
      <c r="K6" s="5">
        <v>35.921999999999997</v>
      </c>
      <c r="L6" s="5">
        <v>54069</v>
      </c>
      <c r="M6" s="5">
        <v>67673</v>
      </c>
      <c r="N6" s="5">
        <v>93944</v>
      </c>
      <c r="O6" s="5">
        <v>1366570</v>
      </c>
    </row>
    <row r="7" spans="1:15" x14ac:dyDescent="0.25">
      <c r="A7" s="70" t="s">
        <v>5</v>
      </c>
      <c r="B7" s="1" t="s">
        <v>1</v>
      </c>
      <c r="C7" s="5">
        <v>12145</v>
      </c>
      <c r="D7" s="5">
        <v>8017</v>
      </c>
      <c r="E7" s="5">
        <v>3657</v>
      </c>
      <c r="F7" s="6" t="s">
        <v>4</v>
      </c>
      <c r="G7" s="6" t="s">
        <v>4</v>
      </c>
      <c r="H7" s="6" t="s">
        <v>4</v>
      </c>
      <c r="I7" s="5">
        <v>31</v>
      </c>
      <c r="J7" s="5">
        <v>38</v>
      </c>
      <c r="K7" s="5">
        <v>30</v>
      </c>
      <c r="L7" s="5">
        <v>35</v>
      </c>
      <c r="M7" s="5">
        <v>34</v>
      </c>
      <c r="N7" s="5">
        <v>57</v>
      </c>
      <c r="O7" s="5">
        <v>24044</v>
      </c>
    </row>
    <row r="8" spans="1:15" x14ac:dyDescent="0.25">
      <c r="A8" s="71"/>
      <c r="B8" s="1" t="s">
        <v>2</v>
      </c>
      <c r="C8" s="5">
        <v>808045</v>
      </c>
      <c r="D8" s="5">
        <v>565236</v>
      </c>
      <c r="E8" s="5">
        <v>324947</v>
      </c>
      <c r="F8" s="5">
        <v>37674</v>
      </c>
      <c r="G8" s="5">
        <v>37257</v>
      </c>
      <c r="H8" s="5">
        <v>37263</v>
      </c>
      <c r="I8" s="5">
        <v>137219</v>
      </c>
      <c r="J8" s="5">
        <v>448206</v>
      </c>
      <c r="K8" s="5">
        <v>454235</v>
      </c>
      <c r="L8" s="5">
        <v>514988</v>
      </c>
      <c r="M8" s="5">
        <v>416004</v>
      </c>
      <c r="N8" s="5">
        <v>445001</v>
      </c>
      <c r="O8" s="5">
        <v>4226075</v>
      </c>
    </row>
    <row r="9" spans="1:15" x14ac:dyDescent="0.25">
      <c r="A9" s="71"/>
      <c r="B9" s="1" t="s">
        <v>3</v>
      </c>
      <c r="C9" s="5">
        <f t="shared" ref="C9:O9" si="0">SUM(C7:C8)</f>
        <v>820190</v>
      </c>
      <c r="D9" s="5">
        <f t="shared" si="0"/>
        <v>573253</v>
      </c>
      <c r="E9" s="5">
        <f t="shared" si="0"/>
        <v>328604</v>
      </c>
      <c r="F9" s="5">
        <f t="shared" si="0"/>
        <v>37674</v>
      </c>
      <c r="G9" s="5">
        <f t="shared" si="0"/>
        <v>37257</v>
      </c>
      <c r="H9" s="5">
        <f t="shared" si="0"/>
        <v>37263</v>
      </c>
      <c r="I9" s="5">
        <f t="shared" si="0"/>
        <v>137250</v>
      </c>
      <c r="J9" s="5">
        <f t="shared" si="0"/>
        <v>448244</v>
      </c>
      <c r="K9" s="5">
        <f t="shared" si="0"/>
        <v>454265</v>
      </c>
      <c r="L9" s="5">
        <f t="shared" si="0"/>
        <v>515023</v>
      </c>
      <c r="M9" s="5">
        <f t="shared" si="0"/>
        <v>416038</v>
      </c>
      <c r="N9" s="5">
        <f t="shared" si="0"/>
        <v>445058</v>
      </c>
      <c r="O9" s="5">
        <f t="shared" si="0"/>
        <v>4250119</v>
      </c>
    </row>
    <row r="10" spans="1:15" x14ac:dyDescent="0.25">
      <c r="A10" s="70" t="s">
        <v>13</v>
      </c>
      <c r="B10" s="1" t="s">
        <v>1</v>
      </c>
      <c r="C10" s="5">
        <v>184</v>
      </c>
      <c r="D10" s="5">
        <v>56</v>
      </c>
      <c r="E10" s="5">
        <v>8</v>
      </c>
      <c r="F10" s="6" t="s">
        <v>4</v>
      </c>
      <c r="G10" s="6" t="s">
        <v>4</v>
      </c>
      <c r="H10" s="6" t="s">
        <v>4</v>
      </c>
      <c r="I10" s="5">
        <v>2</v>
      </c>
      <c r="J10" s="5">
        <v>2</v>
      </c>
      <c r="K10" s="6" t="s">
        <v>4</v>
      </c>
      <c r="L10" s="6" t="s">
        <v>4</v>
      </c>
      <c r="M10" s="6" t="s">
        <v>4</v>
      </c>
      <c r="N10" s="6" t="s">
        <v>4</v>
      </c>
      <c r="O10" s="5">
        <v>252</v>
      </c>
    </row>
    <row r="11" spans="1:15" x14ac:dyDescent="0.25">
      <c r="A11" s="71"/>
      <c r="B11" s="1" t="s">
        <v>2</v>
      </c>
      <c r="C11" s="5">
        <v>581688</v>
      </c>
      <c r="D11" s="5">
        <v>359174</v>
      </c>
      <c r="E11" s="5">
        <v>199760</v>
      </c>
      <c r="F11" s="5">
        <v>381</v>
      </c>
      <c r="G11" s="5">
        <v>913</v>
      </c>
      <c r="H11" s="5">
        <v>23215</v>
      </c>
      <c r="I11" s="5">
        <v>167643</v>
      </c>
      <c r="J11" s="5">
        <v>235405</v>
      </c>
      <c r="K11" s="5">
        <v>168194</v>
      </c>
      <c r="L11" s="5">
        <v>168919</v>
      </c>
      <c r="M11" s="5">
        <v>173916</v>
      </c>
      <c r="N11" s="5">
        <v>185963</v>
      </c>
      <c r="O11" s="5">
        <v>2265171</v>
      </c>
    </row>
    <row r="12" spans="1:15" x14ac:dyDescent="0.25">
      <c r="A12" s="72"/>
      <c r="B12" s="1" t="s">
        <v>3</v>
      </c>
      <c r="C12" s="5">
        <v>581872</v>
      </c>
      <c r="D12" s="5">
        <v>359230</v>
      </c>
      <c r="E12" s="5">
        <v>199768</v>
      </c>
      <c r="F12" s="5">
        <v>381</v>
      </c>
      <c r="G12" s="5">
        <v>913</v>
      </c>
      <c r="H12" s="5">
        <v>23215</v>
      </c>
      <c r="I12" s="5">
        <v>167645</v>
      </c>
      <c r="J12" s="5">
        <v>235407</v>
      </c>
      <c r="K12" s="5">
        <v>168194</v>
      </c>
      <c r="L12" s="5">
        <v>168919</v>
      </c>
      <c r="M12" s="5">
        <v>173916</v>
      </c>
      <c r="N12" s="5">
        <v>185963</v>
      </c>
      <c r="O12" s="5">
        <v>2265423</v>
      </c>
    </row>
    <row r="13" spans="1:15" x14ac:dyDescent="0.25">
      <c r="A13" s="70" t="s">
        <v>6</v>
      </c>
      <c r="B13" s="1" t="s">
        <v>1</v>
      </c>
      <c r="C13" s="6" t="s">
        <v>4</v>
      </c>
      <c r="D13" s="6" t="s">
        <v>4</v>
      </c>
      <c r="E13" s="6" t="s">
        <v>4</v>
      </c>
      <c r="F13" s="6" t="s">
        <v>4</v>
      </c>
      <c r="G13" s="6" t="s">
        <v>4</v>
      </c>
      <c r="H13" s="6" t="s">
        <v>4</v>
      </c>
      <c r="I13" s="6" t="s">
        <v>4</v>
      </c>
      <c r="J13" s="6" t="s">
        <v>4</v>
      </c>
      <c r="K13" s="6" t="s">
        <v>4</v>
      </c>
      <c r="L13" s="6" t="s">
        <v>4</v>
      </c>
      <c r="M13" s="6" t="s">
        <v>4</v>
      </c>
      <c r="N13" s="6" t="s">
        <v>4</v>
      </c>
      <c r="O13" s="6" t="s">
        <v>4</v>
      </c>
    </row>
    <row r="14" spans="1:15" x14ac:dyDescent="0.25">
      <c r="A14" s="71"/>
      <c r="B14" s="1" t="s">
        <v>2</v>
      </c>
      <c r="C14" s="6" t="s">
        <v>14</v>
      </c>
      <c r="D14" s="5">
        <v>107525</v>
      </c>
      <c r="E14" s="5">
        <v>56057</v>
      </c>
      <c r="F14" s="5">
        <v>400</v>
      </c>
      <c r="G14" s="5">
        <v>600</v>
      </c>
      <c r="H14" s="5">
        <v>1341</v>
      </c>
      <c r="I14" s="5">
        <v>51862</v>
      </c>
      <c r="J14" s="5">
        <v>131899</v>
      </c>
      <c r="K14" s="5">
        <v>99658</v>
      </c>
      <c r="L14" s="5">
        <v>111819</v>
      </c>
      <c r="M14" s="5">
        <v>117066</v>
      </c>
      <c r="N14" s="5">
        <v>126785</v>
      </c>
      <c r="O14" s="5">
        <v>966423</v>
      </c>
    </row>
    <row r="15" spans="1:15" x14ac:dyDescent="0.25">
      <c r="A15" s="72"/>
      <c r="B15" s="1" t="s">
        <v>3</v>
      </c>
      <c r="C15" s="6" t="s">
        <v>14</v>
      </c>
      <c r="D15" s="5">
        <v>107525</v>
      </c>
      <c r="E15" s="5">
        <v>56057</v>
      </c>
      <c r="F15" s="5">
        <v>400</v>
      </c>
      <c r="G15" s="5">
        <v>600</v>
      </c>
      <c r="H15" s="5">
        <v>1341</v>
      </c>
      <c r="I15" s="5">
        <v>51862</v>
      </c>
      <c r="J15" s="5">
        <v>131899</v>
      </c>
      <c r="K15" s="5">
        <v>99658</v>
      </c>
      <c r="L15" s="5">
        <v>111819</v>
      </c>
      <c r="M15" s="5">
        <v>117066</v>
      </c>
      <c r="N15" s="5">
        <v>126785</v>
      </c>
      <c r="O15" s="5">
        <v>966423</v>
      </c>
    </row>
    <row r="16" spans="1:15" x14ac:dyDescent="0.25">
      <c r="A16" s="70" t="s">
        <v>10</v>
      </c>
      <c r="B16" s="1" t="s">
        <v>1</v>
      </c>
      <c r="C16" s="5">
        <v>1217</v>
      </c>
      <c r="D16" s="5">
        <v>1147</v>
      </c>
      <c r="E16" s="5">
        <v>782</v>
      </c>
      <c r="F16" s="6" t="s">
        <v>4</v>
      </c>
      <c r="G16" s="6" t="s">
        <v>4</v>
      </c>
      <c r="H16" s="6" t="s">
        <v>4</v>
      </c>
      <c r="I16" s="5">
        <v>11</v>
      </c>
      <c r="J16" s="5">
        <v>31</v>
      </c>
      <c r="K16" s="5">
        <v>123</v>
      </c>
      <c r="L16" s="5">
        <v>25</v>
      </c>
      <c r="M16" s="5">
        <v>115</v>
      </c>
      <c r="N16" s="5">
        <v>2</v>
      </c>
      <c r="O16" s="5">
        <v>3453</v>
      </c>
    </row>
    <row r="17" spans="1:15" x14ac:dyDescent="0.25">
      <c r="A17" s="71"/>
      <c r="B17" s="1" t="s">
        <v>2</v>
      </c>
      <c r="C17" s="5">
        <v>422255</v>
      </c>
      <c r="D17" s="5">
        <v>190566</v>
      </c>
      <c r="E17" s="5">
        <v>131918</v>
      </c>
      <c r="F17" s="5">
        <v>424</v>
      </c>
      <c r="G17" s="5">
        <v>264</v>
      </c>
      <c r="H17" s="5">
        <v>13689</v>
      </c>
      <c r="I17" s="5">
        <v>11525</v>
      </c>
      <c r="J17" s="5">
        <v>258602</v>
      </c>
      <c r="K17" s="5">
        <v>212650</v>
      </c>
      <c r="L17" s="5">
        <v>184038</v>
      </c>
      <c r="M17" s="5">
        <v>202570</v>
      </c>
      <c r="N17" s="5">
        <v>249645</v>
      </c>
      <c r="O17" s="5">
        <v>1978146</v>
      </c>
    </row>
    <row r="18" spans="1:15" x14ac:dyDescent="0.25">
      <c r="A18" s="72"/>
      <c r="B18" s="1" t="s">
        <v>3</v>
      </c>
      <c r="C18" s="5">
        <v>423472</v>
      </c>
      <c r="D18" s="5">
        <v>191713</v>
      </c>
      <c r="E18" s="5">
        <v>13270</v>
      </c>
      <c r="F18" s="5">
        <v>424</v>
      </c>
      <c r="G18" s="5">
        <v>264</v>
      </c>
      <c r="H18" s="5">
        <v>13689</v>
      </c>
      <c r="I18" s="5">
        <v>111536</v>
      </c>
      <c r="J18" s="5">
        <v>258633</v>
      </c>
      <c r="K18" s="5">
        <v>212773</v>
      </c>
      <c r="L18" s="5">
        <v>184063</v>
      </c>
      <c r="M18" s="5">
        <v>202685</v>
      </c>
      <c r="N18" s="5">
        <v>249647</v>
      </c>
      <c r="O18" s="5">
        <v>1981599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74" t="s">
        <v>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x14ac:dyDescent="0.25">
      <c r="A21" s="70" t="s">
        <v>0</v>
      </c>
      <c r="B21" s="1" t="s">
        <v>1</v>
      </c>
      <c r="C21" s="4" t="s">
        <v>33</v>
      </c>
      <c r="D21" s="4">
        <v>16035</v>
      </c>
      <c r="E21" s="4">
        <v>17441</v>
      </c>
      <c r="F21" s="4">
        <v>14245</v>
      </c>
      <c r="G21" s="4">
        <v>150312</v>
      </c>
      <c r="H21" s="4">
        <v>13249</v>
      </c>
      <c r="I21" s="4" t="s">
        <v>34</v>
      </c>
      <c r="J21" s="4" t="s">
        <v>35</v>
      </c>
      <c r="K21" s="4" t="s">
        <v>36</v>
      </c>
      <c r="L21" s="4" t="s">
        <v>37</v>
      </c>
      <c r="M21" s="4" t="s">
        <v>38</v>
      </c>
      <c r="N21" s="4" t="s">
        <v>39</v>
      </c>
      <c r="O21" s="4" t="s">
        <v>40</v>
      </c>
    </row>
    <row r="22" spans="1:15" x14ac:dyDescent="0.25">
      <c r="A22" s="71"/>
      <c r="B22" s="1" t="s">
        <v>2</v>
      </c>
      <c r="C22" s="4">
        <v>351252</v>
      </c>
      <c r="D22" s="4">
        <v>323167</v>
      </c>
      <c r="E22" s="4">
        <v>365138</v>
      </c>
      <c r="F22" s="4">
        <v>369936</v>
      </c>
      <c r="G22" s="4">
        <v>169884</v>
      </c>
      <c r="H22" s="4">
        <v>403040</v>
      </c>
      <c r="I22" s="4">
        <v>349444</v>
      </c>
      <c r="J22" s="4">
        <v>199422</v>
      </c>
      <c r="K22" s="4">
        <v>255809</v>
      </c>
      <c r="L22" s="4">
        <v>313408</v>
      </c>
      <c r="M22" s="4">
        <v>337300</v>
      </c>
      <c r="N22" s="4">
        <v>521528</v>
      </c>
      <c r="O22" s="4">
        <v>3963919</v>
      </c>
    </row>
    <row r="23" spans="1:15" x14ac:dyDescent="0.25">
      <c r="A23" s="72"/>
      <c r="B23" s="1" t="s">
        <v>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4216601</v>
      </c>
    </row>
    <row r="24" spans="1:15" x14ac:dyDescent="0.25">
      <c r="A24" s="70" t="s">
        <v>8</v>
      </c>
      <c r="B24" s="1" t="s">
        <v>1</v>
      </c>
      <c r="C24" s="4">
        <v>11862</v>
      </c>
      <c r="D24" s="4">
        <v>14405</v>
      </c>
      <c r="E24" s="4">
        <v>13606</v>
      </c>
      <c r="F24" s="4">
        <v>16123</v>
      </c>
      <c r="G24" s="4">
        <v>155480</v>
      </c>
      <c r="H24" s="4">
        <v>13816</v>
      </c>
      <c r="I24" s="4">
        <v>32028</v>
      </c>
      <c r="J24" s="4">
        <v>37830</v>
      </c>
      <c r="K24" s="4">
        <v>25091</v>
      </c>
      <c r="L24" s="4">
        <v>20959</v>
      </c>
      <c r="M24" s="4">
        <v>16548</v>
      </c>
      <c r="N24" s="4">
        <v>15302</v>
      </c>
      <c r="O24" s="4">
        <v>233050</v>
      </c>
    </row>
    <row r="25" spans="1:15" x14ac:dyDescent="0.25">
      <c r="A25" s="71"/>
      <c r="B25" s="1" t="s">
        <v>2</v>
      </c>
      <c r="C25" s="4">
        <v>663860</v>
      </c>
      <c r="D25" s="4">
        <v>526902</v>
      </c>
      <c r="E25" s="4">
        <v>566216</v>
      </c>
      <c r="F25" s="4">
        <v>752775</v>
      </c>
      <c r="G25" s="4">
        <v>658501</v>
      </c>
      <c r="H25" s="4">
        <v>1504022</v>
      </c>
      <c r="I25" s="4">
        <v>915116</v>
      </c>
      <c r="J25" s="4">
        <v>608318</v>
      </c>
      <c r="K25" s="4">
        <v>1663679</v>
      </c>
      <c r="L25" s="4">
        <v>598674</v>
      </c>
      <c r="M25" s="4">
        <v>660696</v>
      </c>
      <c r="N25" s="4">
        <v>1026345</v>
      </c>
      <c r="O25" s="4">
        <v>10145104</v>
      </c>
    </row>
    <row r="26" spans="1:15" x14ac:dyDescent="0.25">
      <c r="A26" s="72"/>
      <c r="B26" s="1" t="s">
        <v>3</v>
      </c>
      <c r="C26" s="4">
        <v>675722</v>
      </c>
      <c r="D26" s="4">
        <v>541307</v>
      </c>
      <c r="E26" s="4">
        <v>579822</v>
      </c>
      <c r="F26" s="4">
        <v>768898</v>
      </c>
      <c r="G26" s="4">
        <v>673981</v>
      </c>
      <c r="H26" s="4">
        <v>1517838</v>
      </c>
      <c r="I26" s="4">
        <v>947144</v>
      </c>
      <c r="J26" s="4">
        <v>646148</v>
      </c>
      <c r="K26" s="4">
        <v>1688770</v>
      </c>
      <c r="L26" s="4">
        <v>619633</v>
      </c>
      <c r="M26" s="4">
        <v>677244</v>
      </c>
      <c r="N26" s="4">
        <v>1041647</v>
      </c>
      <c r="O26" s="4">
        <v>10378154</v>
      </c>
    </row>
    <row r="27" spans="1:15" x14ac:dyDescent="0.25">
      <c r="A27" s="70" t="s">
        <v>9</v>
      </c>
      <c r="B27" s="1" t="s">
        <v>1</v>
      </c>
      <c r="C27" s="4">
        <v>397</v>
      </c>
      <c r="D27" s="4">
        <v>374</v>
      </c>
      <c r="E27" s="4">
        <v>467</v>
      </c>
      <c r="F27" s="4">
        <v>493</v>
      </c>
      <c r="G27" s="4">
        <v>316</v>
      </c>
      <c r="H27" s="4">
        <v>517</v>
      </c>
      <c r="I27" s="4">
        <v>627</v>
      </c>
      <c r="J27" s="4">
        <v>478</v>
      </c>
      <c r="K27" s="4">
        <v>468</v>
      </c>
      <c r="L27" s="4">
        <v>307</v>
      </c>
      <c r="M27" s="4">
        <v>327</v>
      </c>
      <c r="N27" s="4">
        <v>100</v>
      </c>
      <c r="O27" s="4">
        <v>4871</v>
      </c>
    </row>
    <row r="28" spans="1:15" x14ac:dyDescent="0.25">
      <c r="A28" s="71"/>
      <c r="B28" s="1" t="s">
        <v>2</v>
      </c>
      <c r="C28" s="4">
        <v>553658</v>
      </c>
      <c r="D28" s="4">
        <v>562316</v>
      </c>
      <c r="E28" s="4">
        <v>586714</v>
      </c>
      <c r="F28" s="4">
        <v>700610</v>
      </c>
      <c r="G28" s="4">
        <v>369570</v>
      </c>
      <c r="H28" s="4">
        <v>997043</v>
      </c>
      <c r="I28" s="4">
        <v>868793</v>
      </c>
      <c r="J28" s="4">
        <v>497730</v>
      </c>
      <c r="K28" s="4">
        <v>563553</v>
      </c>
      <c r="L28" s="4">
        <v>613233</v>
      </c>
      <c r="M28" s="4">
        <v>526820</v>
      </c>
      <c r="N28" s="4">
        <v>1167755</v>
      </c>
      <c r="O28" s="4">
        <v>8007795</v>
      </c>
    </row>
    <row r="29" spans="1:15" x14ac:dyDescent="0.25">
      <c r="A29" s="72"/>
      <c r="B29" s="1" t="s">
        <v>3</v>
      </c>
      <c r="C29" s="4">
        <v>554055</v>
      </c>
      <c r="D29" s="4">
        <v>562690</v>
      </c>
      <c r="E29" s="4">
        <v>587181</v>
      </c>
      <c r="F29" s="4">
        <v>701103</v>
      </c>
      <c r="G29" s="4">
        <v>369886</v>
      </c>
      <c r="H29" s="4">
        <v>997560</v>
      </c>
      <c r="I29" s="4">
        <v>869420</v>
      </c>
      <c r="J29" s="4">
        <v>498208</v>
      </c>
      <c r="K29" s="4">
        <v>564021</v>
      </c>
      <c r="L29" s="4">
        <v>613540</v>
      </c>
      <c r="M29" s="4">
        <v>527147</v>
      </c>
      <c r="N29" s="4">
        <v>1167855</v>
      </c>
      <c r="O29" s="4">
        <v>8012666</v>
      </c>
    </row>
    <row r="30" spans="1:15" x14ac:dyDescent="0.25">
      <c r="A30" s="70" t="s">
        <v>6</v>
      </c>
      <c r="B30" s="1" t="s">
        <v>1</v>
      </c>
      <c r="C30" s="4">
        <v>10138</v>
      </c>
      <c r="D30" s="4">
        <v>7892</v>
      </c>
      <c r="E30" s="4">
        <v>2937</v>
      </c>
      <c r="F30" s="4">
        <v>3504</v>
      </c>
      <c r="G30" s="4">
        <v>1772</v>
      </c>
      <c r="H30" s="4">
        <v>1456</v>
      </c>
      <c r="I30" s="4">
        <v>2300</v>
      </c>
      <c r="J30" s="4">
        <v>2472</v>
      </c>
      <c r="K30" s="4">
        <v>2396</v>
      </c>
      <c r="L30" s="4">
        <v>2366</v>
      </c>
      <c r="M30" s="4">
        <v>2137</v>
      </c>
      <c r="N30" s="4">
        <v>2384</v>
      </c>
      <c r="O30" s="4">
        <v>41753</v>
      </c>
    </row>
    <row r="31" spans="1:15" x14ac:dyDescent="0.25">
      <c r="A31" s="71"/>
      <c r="B31" s="1" t="s">
        <v>2</v>
      </c>
      <c r="C31" s="4">
        <v>170813</v>
      </c>
      <c r="D31" s="4">
        <v>128775</v>
      </c>
      <c r="E31" s="4">
        <v>104010</v>
      </c>
      <c r="F31" s="4">
        <v>125315</v>
      </c>
      <c r="G31" s="4">
        <v>179546</v>
      </c>
      <c r="H31" s="4">
        <v>346343</v>
      </c>
      <c r="I31" s="4">
        <v>188071</v>
      </c>
      <c r="J31" s="4">
        <v>112461</v>
      </c>
      <c r="K31" s="4">
        <v>110210</v>
      </c>
      <c r="L31" s="4">
        <v>218850</v>
      </c>
      <c r="M31" s="4">
        <v>111845</v>
      </c>
      <c r="N31" s="4">
        <v>198179</v>
      </c>
      <c r="O31" s="4">
        <v>1994417</v>
      </c>
    </row>
    <row r="32" spans="1:15" x14ac:dyDescent="0.25">
      <c r="A32" s="72"/>
      <c r="B32" s="1" t="s">
        <v>3</v>
      </c>
      <c r="C32" s="4">
        <v>180951</v>
      </c>
      <c r="D32" s="4">
        <v>136667</v>
      </c>
      <c r="E32" s="4">
        <v>106947</v>
      </c>
      <c r="F32" s="4">
        <v>128819</v>
      </c>
      <c r="G32" s="4">
        <v>181317</v>
      </c>
      <c r="H32" s="4">
        <v>347799</v>
      </c>
      <c r="I32" s="4">
        <v>190372</v>
      </c>
      <c r="J32" s="4">
        <v>114933</v>
      </c>
      <c r="K32" s="4">
        <v>112606</v>
      </c>
      <c r="L32" s="4">
        <v>221215</v>
      </c>
      <c r="M32" s="4">
        <v>113982</v>
      </c>
      <c r="N32" s="4">
        <v>200563</v>
      </c>
      <c r="O32" s="4">
        <v>2036170</v>
      </c>
    </row>
    <row r="33" spans="1:15" x14ac:dyDescent="0.25">
      <c r="A33" s="70" t="s">
        <v>10</v>
      </c>
      <c r="B33" s="1" t="s">
        <v>1</v>
      </c>
      <c r="C33" s="4">
        <v>2566</v>
      </c>
      <c r="D33" s="4">
        <v>1240</v>
      </c>
      <c r="E33" s="4">
        <v>728</v>
      </c>
      <c r="F33" s="4">
        <v>737</v>
      </c>
      <c r="G33" s="4">
        <v>987</v>
      </c>
      <c r="H33" s="4">
        <v>835</v>
      </c>
      <c r="I33" s="4">
        <v>2493</v>
      </c>
      <c r="J33" s="4">
        <v>2272</v>
      </c>
      <c r="K33" s="4">
        <v>2263</v>
      </c>
      <c r="L33" s="4">
        <v>2069</v>
      </c>
      <c r="M33" s="4">
        <v>1546</v>
      </c>
      <c r="N33" s="4">
        <v>1455</v>
      </c>
      <c r="O33" s="4">
        <v>19191</v>
      </c>
    </row>
    <row r="34" spans="1:15" x14ac:dyDescent="0.25">
      <c r="A34" s="71"/>
      <c r="B34" s="1" t="s">
        <v>2</v>
      </c>
      <c r="C34" s="4">
        <v>220863</v>
      </c>
      <c r="D34" s="4">
        <v>164371</v>
      </c>
      <c r="E34" s="4">
        <v>139583</v>
      </c>
      <c r="F34" s="4">
        <v>266770</v>
      </c>
      <c r="G34" s="4">
        <v>137764</v>
      </c>
      <c r="H34" s="4">
        <v>577552</v>
      </c>
      <c r="I34" s="4">
        <v>433395</v>
      </c>
      <c r="J34" s="4">
        <v>170152</v>
      </c>
      <c r="K34" s="4">
        <v>227380</v>
      </c>
      <c r="L34" s="4">
        <v>223585</v>
      </c>
      <c r="M34" s="4">
        <v>273140</v>
      </c>
      <c r="N34" s="4">
        <v>827457</v>
      </c>
      <c r="O34" s="4">
        <v>3661612</v>
      </c>
    </row>
    <row r="35" spans="1:15" x14ac:dyDescent="0.25">
      <c r="A35" s="72"/>
      <c r="B35" s="1" t="s">
        <v>3</v>
      </c>
      <c r="C35" s="4">
        <v>223429</v>
      </c>
      <c r="D35" s="4">
        <v>165611</v>
      </c>
      <c r="E35" s="4">
        <v>140311</v>
      </c>
      <c r="F35" s="4">
        <v>267507</v>
      </c>
      <c r="G35" s="4">
        <v>138351</v>
      </c>
      <c r="H35" s="4">
        <v>578387</v>
      </c>
      <c r="I35" s="4">
        <v>43888</v>
      </c>
      <c r="J35" s="4">
        <v>172424</v>
      </c>
      <c r="K35" s="4">
        <v>229643</v>
      </c>
      <c r="L35" s="4">
        <v>225654</v>
      </c>
      <c r="M35" s="4">
        <v>274686</v>
      </c>
      <c r="N35" s="4">
        <v>828912</v>
      </c>
      <c r="O35" s="4">
        <v>3680803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3" t="s">
        <v>11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70" t="s">
        <v>0</v>
      </c>
      <c r="B38" s="1" t="s">
        <v>1</v>
      </c>
      <c r="C38" s="1">
        <v>20332</v>
      </c>
      <c r="D38" s="1">
        <v>13436</v>
      </c>
      <c r="E38" s="1">
        <v>16247</v>
      </c>
      <c r="F38" s="1">
        <v>14293</v>
      </c>
      <c r="G38" s="1">
        <v>14985</v>
      </c>
      <c r="H38" s="1">
        <v>9644</v>
      </c>
      <c r="I38" s="1">
        <v>32715</v>
      </c>
      <c r="J38" s="1">
        <v>37653</v>
      </c>
      <c r="K38" s="1">
        <v>21604</v>
      </c>
      <c r="L38" s="1" t="s">
        <v>41</v>
      </c>
      <c r="M38" s="1">
        <v>13953</v>
      </c>
      <c r="N38" s="1">
        <v>9987</v>
      </c>
      <c r="O38" s="1">
        <v>219332</v>
      </c>
    </row>
    <row r="39" spans="1:15" x14ac:dyDescent="0.25">
      <c r="A39" s="71"/>
      <c r="B39" s="1" t="s">
        <v>2</v>
      </c>
      <c r="C39" s="1">
        <v>421950</v>
      </c>
      <c r="D39" s="1">
        <v>348603</v>
      </c>
      <c r="E39" s="1">
        <v>410244</v>
      </c>
      <c r="F39" s="1">
        <v>430349</v>
      </c>
      <c r="G39" s="1">
        <v>327266</v>
      </c>
      <c r="H39" s="1">
        <v>389026</v>
      </c>
      <c r="I39" s="1">
        <v>397184</v>
      </c>
      <c r="J39" s="1">
        <v>215154</v>
      </c>
      <c r="K39" s="1">
        <v>267767</v>
      </c>
      <c r="L39" s="1">
        <v>295248</v>
      </c>
      <c r="M39" s="1">
        <v>319414</v>
      </c>
      <c r="N39" s="1">
        <v>710814</v>
      </c>
      <c r="O39" s="1">
        <v>4533019</v>
      </c>
    </row>
    <row r="40" spans="1:15" x14ac:dyDescent="0.25">
      <c r="A40" s="72"/>
      <c r="B40" s="1" t="s">
        <v>3</v>
      </c>
      <c r="C40" s="1">
        <f t="shared" ref="C40:O40" si="1">SUM(C38:C39)</f>
        <v>442282</v>
      </c>
      <c r="D40" s="1">
        <f t="shared" si="1"/>
        <v>362039</v>
      </c>
      <c r="E40" s="1">
        <f t="shared" si="1"/>
        <v>426491</v>
      </c>
      <c r="F40" s="1">
        <f t="shared" si="1"/>
        <v>444642</v>
      </c>
      <c r="G40" s="1">
        <f t="shared" si="1"/>
        <v>342251</v>
      </c>
      <c r="H40" s="1">
        <f t="shared" si="1"/>
        <v>398670</v>
      </c>
      <c r="I40" s="1">
        <f t="shared" si="1"/>
        <v>429899</v>
      </c>
      <c r="J40" s="1">
        <f t="shared" si="1"/>
        <v>252807</v>
      </c>
      <c r="K40" s="1">
        <f t="shared" si="1"/>
        <v>289371</v>
      </c>
      <c r="L40" s="1">
        <f t="shared" si="1"/>
        <v>295248</v>
      </c>
      <c r="M40" s="1">
        <f t="shared" si="1"/>
        <v>333367</v>
      </c>
      <c r="N40" s="1">
        <f t="shared" si="1"/>
        <v>720801</v>
      </c>
      <c r="O40" s="1">
        <f t="shared" si="1"/>
        <v>4752351</v>
      </c>
    </row>
    <row r="41" spans="1:15" x14ac:dyDescent="0.25">
      <c r="A41" s="70" t="s">
        <v>8</v>
      </c>
      <c r="B41" s="1" t="s">
        <v>1</v>
      </c>
      <c r="C41" s="1">
        <v>14851</v>
      </c>
      <c r="D41" s="1">
        <v>17542</v>
      </c>
      <c r="E41" s="1">
        <v>18596</v>
      </c>
      <c r="F41" s="1">
        <v>20429</v>
      </c>
      <c r="G41" s="1">
        <v>21714</v>
      </c>
      <c r="H41" s="1">
        <v>16047</v>
      </c>
      <c r="I41" s="1">
        <v>42378</v>
      </c>
      <c r="J41" s="1">
        <v>48852</v>
      </c>
      <c r="K41" s="1">
        <v>32308</v>
      </c>
      <c r="L41" s="1">
        <v>22676</v>
      </c>
      <c r="M41" s="1">
        <v>16445</v>
      </c>
      <c r="N41" s="1">
        <v>19938</v>
      </c>
      <c r="O41" s="1">
        <f>SUM(C41:N41)</f>
        <v>291776</v>
      </c>
    </row>
    <row r="42" spans="1:15" x14ac:dyDescent="0.25">
      <c r="A42" s="71"/>
      <c r="B42" s="1" t="s">
        <v>2</v>
      </c>
      <c r="C42" s="1">
        <v>672666</v>
      </c>
      <c r="D42" s="1">
        <v>515688</v>
      </c>
      <c r="E42" s="1">
        <v>614802</v>
      </c>
      <c r="F42" s="1">
        <v>680445</v>
      </c>
      <c r="G42" s="1">
        <v>508491</v>
      </c>
      <c r="H42" s="1">
        <v>784196</v>
      </c>
      <c r="I42" s="1">
        <v>683885</v>
      </c>
      <c r="J42" s="1">
        <v>499663</v>
      </c>
      <c r="K42" s="1">
        <v>541895</v>
      </c>
      <c r="L42" s="1">
        <v>536476</v>
      </c>
      <c r="M42" s="1">
        <v>483011</v>
      </c>
      <c r="N42" s="1">
        <v>1085094</v>
      </c>
      <c r="O42" s="1">
        <f>SUM(C42:N42)</f>
        <v>7606312</v>
      </c>
    </row>
    <row r="43" spans="1:15" x14ac:dyDescent="0.25">
      <c r="A43" s="72"/>
      <c r="B43" s="1" t="s">
        <v>3</v>
      </c>
      <c r="C43" s="1">
        <f t="shared" ref="C43:O43" si="2">SUM(C41:C42)</f>
        <v>687517</v>
      </c>
      <c r="D43" s="1">
        <f t="shared" si="2"/>
        <v>533230</v>
      </c>
      <c r="E43" s="1">
        <f t="shared" si="2"/>
        <v>633398</v>
      </c>
      <c r="F43" s="1">
        <f t="shared" si="2"/>
        <v>700874</v>
      </c>
      <c r="G43" s="1">
        <f t="shared" si="2"/>
        <v>530205</v>
      </c>
      <c r="H43" s="1">
        <f t="shared" si="2"/>
        <v>800243</v>
      </c>
      <c r="I43" s="1">
        <f t="shared" si="2"/>
        <v>726263</v>
      </c>
      <c r="J43" s="1">
        <f t="shared" si="2"/>
        <v>548515</v>
      </c>
      <c r="K43" s="1">
        <f t="shared" si="2"/>
        <v>574203</v>
      </c>
      <c r="L43" s="1">
        <f t="shared" si="2"/>
        <v>559152</v>
      </c>
      <c r="M43" s="1">
        <f t="shared" si="2"/>
        <v>499456</v>
      </c>
      <c r="N43" s="1">
        <f t="shared" si="2"/>
        <v>1105032</v>
      </c>
      <c r="O43" s="1">
        <f t="shared" si="2"/>
        <v>7898088</v>
      </c>
    </row>
    <row r="44" spans="1:15" x14ac:dyDescent="0.25">
      <c r="A44" s="70" t="s">
        <v>9</v>
      </c>
      <c r="B44" s="1" t="s">
        <v>1</v>
      </c>
      <c r="C44" s="1">
        <v>3586</v>
      </c>
      <c r="D44" s="1">
        <v>3381</v>
      </c>
      <c r="E44" s="1">
        <v>3359</v>
      </c>
      <c r="F44" s="1">
        <v>3866</v>
      </c>
      <c r="G44" s="1">
        <v>2313</v>
      </c>
      <c r="H44" s="1">
        <v>3812</v>
      </c>
      <c r="I44" s="1">
        <v>412</v>
      </c>
      <c r="J44" s="1">
        <v>109</v>
      </c>
      <c r="K44" s="1">
        <v>90</v>
      </c>
      <c r="L44" s="1">
        <v>146</v>
      </c>
      <c r="M44" s="1">
        <v>82</v>
      </c>
      <c r="N44" s="1">
        <v>132</v>
      </c>
      <c r="O44" s="1">
        <v>21288</v>
      </c>
    </row>
    <row r="45" spans="1:15" x14ac:dyDescent="0.25">
      <c r="A45" s="71"/>
      <c r="B45" s="1" t="s">
        <v>2</v>
      </c>
      <c r="C45" s="1">
        <v>749245</v>
      </c>
      <c r="D45" s="1">
        <v>629432</v>
      </c>
      <c r="E45" s="1">
        <v>743362</v>
      </c>
      <c r="F45" s="1">
        <v>864004</v>
      </c>
      <c r="G45" s="1">
        <v>664774</v>
      </c>
      <c r="H45" s="1">
        <v>993299</v>
      </c>
      <c r="I45" s="1">
        <v>875957</v>
      </c>
      <c r="J45" s="1">
        <v>447895</v>
      </c>
      <c r="K45" s="1">
        <v>574029</v>
      </c>
      <c r="L45" s="1">
        <v>553743</v>
      </c>
      <c r="M45" s="1">
        <v>563420</v>
      </c>
      <c r="N45" s="1">
        <v>1159994</v>
      </c>
      <c r="O45" s="1">
        <v>8819154</v>
      </c>
    </row>
    <row r="46" spans="1:15" x14ac:dyDescent="0.25">
      <c r="A46" s="72"/>
      <c r="B46" s="1" t="s">
        <v>3</v>
      </c>
      <c r="C46" s="1">
        <f t="shared" ref="C46:O46" si="3">SUM(C44:C45)</f>
        <v>752831</v>
      </c>
      <c r="D46" s="1">
        <f t="shared" si="3"/>
        <v>632813</v>
      </c>
      <c r="E46" s="1">
        <f t="shared" si="3"/>
        <v>746721</v>
      </c>
      <c r="F46" s="1">
        <f t="shared" si="3"/>
        <v>867870</v>
      </c>
      <c r="G46" s="1">
        <f t="shared" si="3"/>
        <v>667087</v>
      </c>
      <c r="H46" s="1">
        <f t="shared" si="3"/>
        <v>997111</v>
      </c>
      <c r="I46" s="1">
        <f t="shared" si="3"/>
        <v>876369</v>
      </c>
      <c r="J46" s="1">
        <f t="shared" si="3"/>
        <v>448004</v>
      </c>
      <c r="K46" s="1">
        <f t="shared" si="3"/>
        <v>574119</v>
      </c>
      <c r="L46" s="1">
        <f t="shared" si="3"/>
        <v>553889</v>
      </c>
      <c r="M46" s="1">
        <f t="shared" si="3"/>
        <v>563502</v>
      </c>
      <c r="N46" s="1">
        <f t="shared" si="3"/>
        <v>1160126</v>
      </c>
      <c r="O46" s="1">
        <f t="shared" si="3"/>
        <v>8840442</v>
      </c>
    </row>
    <row r="47" spans="1:15" x14ac:dyDescent="0.25">
      <c r="A47" s="70" t="s">
        <v>6</v>
      </c>
      <c r="B47" s="1" t="s">
        <v>1</v>
      </c>
      <c r="C47" s="1">
        <v>6050</v>
      </c>
      <c r="D47" s="1">
        <v>4646</v>
      </c>
      <c r="E47" s="1">
        <v>5900</v>
      </c>
      <c r="F47" s="1">
        <v>5606</v>
      </c>
      <c r="G47" s="1">
        <v>2901</v>
      </c>
      <c r="H47" s="1">
        <v>1698</v>
      </c>
      <c r="I47" s="1">
        <v>3543</v>
      </c>
      <c r="J47" s="1">
        <v>3437</v>
      </c>
      <c r="K47" s="1">
        <v>3595</v>
      </c>
      <c r="L47" s="1">
        <v>3136</v>
      </c>
      <c r="M47" s="1">
        <v>3017</v>
      </c>
      <c r="N47" s="1">
        <v>1418</v>
      </c>
      <c r="O47" s="1">
        <v>44947</v>
      </c>
    </row>
    <row r="48" spans="1:15" x14ac:dyDescent="0.25">
      <c r="A48" s="71"/>
      <c r="B48" s="1" t="s">
        <v>2</v>
      </c>
      <c r="C48" s="1">
        <v>171400</v>
      </c>
      <c r="D48" s="1">
        <v>122776</v>
      </c>
      <c r="E48" s="1">
        <v>119322</v>
      </c>
      <c r="F48" s="1">
        <v>130601</v>
      </c>
      <c r="G48" s="1">
        <v>134341</v>
      </c>
      <c r="H48" s="1">
        <v>317382</v>
      </c>
      <c r="I48" s="1">
        <v>216125</v>
      </c>
      <c r="J48" s="1">
        <v>111023</v>
      </c>
      <c r="K48" s="1">
        <v>120582</v>
      </c>
      <c r="L48" s="1">
        <v>127870</v>
      </c>
      <c r="M48" s="1">
        <v>134272</v>
      </c>
      <c r="N48" s="1">
        <v>218982</v>
      </c>
      <c r="O48" s="1">
        <v>1924676</v>
      </c>
    </row>
    <row r="49" spans="1:15" x14ac:dyDescent="0.25">
      <c r="A49" s="72"/>
      <c r="B49" s="1" t="s">
        <v>3</v>
      </c>
      <c r="C49" s="1">
        <f t="shared" ref="C49:O49" si="4">SUM(C47:C48)</f>
        <v>177450</v>
      </c>
      <c r="D49" s="1">
        <f t="shared" si="4"/>
        <v>127422</v>
      </c>
      <c r="E49" s="1">
        <f t="shared" si="4"/>
        <v>125222</v>
      </c>
      <c r="F49" s="1">
        <f t="shared" si="4"/>
        <v>136207</v>
      </c>
      <c r="G49" s="1">
        <f t="shared" si="4"/>
        <v>137242</v>
      </c>
      <c r="H49" s="1">
        <f t="shared" si="4"/>
        <v>319080</v>
      </c>
      <c r="I49" s="1">
        <f t="shared" si="4"/>
        <v>219668</v>
      </c>
      <c r="J49" s="1">
        <f t="shared" si="4"/>
        <v>114460</v>
      </c>
      <c r="K49" s="1">
        <f t="shared" si="4"/>
        <v>124177</v>
      </c>
      <c r="L49" s="1">
        <f t="shared" si="4"/>
        <v>131006</v>
      </c>
      <c r="M49" s="1">
        <f t="shared" si="4"/>
        <v>137289</v>
      </c>
      <c r="N49" s="1">
        <f t="shared" si="4"/>
        <v>220400</v>
      </c>
      <c r="O49" s="1">
        <f t="shared" si="4"/>
        <v>1969623</v>
      </c>
    </row>
    <row r="50" spans="1:15" x14ac:dyDescent="0.25">
      <c r="A50" s="70" t="s">
        <v>10</v>
      </c>
      <c r="B50" s="1" t="s">
        <v>1</v>
      </c>
      <c r="C50" s="1">
        <v>2005</v>
      </c>
      <c r="D50" s="1">
        <v>1914</v>
      </c>
      <c r="E50" s="1">
        <v>1967</v>
      </c>
      <c r="F50" s="1">
        <v>2359</v>
      </c>
      <c r="G50" s="1">
        <v>1602</v>
      </c>
      <c r="H50" s="1">
        <v>1712</v>
      </c>
      <c r="I50" s="1">
        <v>2136</v>
      </c>
      <c r="J50" s="1">
        <v>2257</v>
      </c>
      <c r="K50" s="1">
        <v>2019</v>
      </c>
      <c r="L50" s="1">
        <v>1710</v>
      </c>
      <c r="M50" s="1">
        <v>1845</v>
      </c>
      <c r="N50" s="1">
        <v>1233</v>
      </c>
      <c r="O50" s="1">
        <v>22759</v>
      </c>
    </row>
    <row r="51" spans="1:15" x14ac:dyDescent="0.25">
      <c r="A51" s="71"/>
      <c r="B51" s="1" t="s">
        <v>2</v>
      </c>
      <c r="C51" s="1">
        <v>314979</v>
      </c>
      <c r="D51" s="1">
        <v>172749</v>
      </c>
      <c r="E51" s="1">
        <v>177028</v>
      </c>
      <c r="F51" s="1">
        <v>280023</v>
      </c>
      <c r="G51" s="1">
        <v>209741</v>
      </c>
      <c r="H51" s="1">
        <v>560334</v>
      </c>
      <c r="I51" s="1">
        <v>356421</v>
      </c>
      <c r="J51" s="1">
        <v>129109</v>
      </c>
      <c r="K51" s="1">
        <v>155795</v>
      </c>
      <c r="L51" s="1">
        <v>188259</v>
      </c>
      <c r="M51" s="1">
        <v>177372</v>
      </c>
      <c r="N51" s="1">
        <v>310715</v>
      </c>
      <c r="O51" s="1">
        <v>3032525</v>
      </c>
    </row>
    <row r="52" spans="1:15" x14ac:dyDescent="0.25">
      <c r="A52" s="72"/>
      <c r="B52" s="1" t="s">
        <v>3</v>
      </c>
      <c r="C52" s="1">
        <f t="shared" ref="C52:O52" si="5">SUM(C50:C51)</f>
        <v>316984</v>
      </c>
      <c r="D52" s="1">
        <f t="shared" si="5"/>
        <v>174663</v>
      </c>
      <c r="E52" s="1">
        <f t="shared" si="5"/>
        <v>178995</v>
      </c>
      <c r="F52" s="1">
        <f t="shared" si="5"/>
        <v>282382</v>
      </c>
      <c r="G52" s="1">
        <f t="shared" si="5"/>
        <v>211343</v>
      </c>
      <c r="H52" s="1">
        <f t="shared" si="5"/>
        <v>562046</v>
      </c>
      <c r="I52" s="1">
        <f t="shared" si="5"/>
        <v>358557</v>
      </c>
      <c r="J52" s="1">
        <f t="shared" si="5"/>
        <v>131366</v>
      </c>
      <c r="K52" s="1">
        <f t="shared" si="5"/>
        <v>157814</v>
      </c>
      <c r="L52" s="1">
        <f t="shared" si="5"/>
        <v>189969</v>
      </c>
      <c r="M52" s="1">
        <f t="shared" si="5"/>
        <v>179217</v>
      </c>
      <c r="N52" s="1">
        <f t="shared" si="5"/>
        <v>311948</v>
      </c>
      <c r="O52" s="1">
        <f t="shared" si="5"/>
        <v>3055284</v>
      </c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74" t="s">
        <v>12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x14ac:dyDescent="0.25">
      <c r="A55" s="70" t="s">
        <v>0</v>
      </c>
      <c r="B55" s="1" t="s">
        <v>1</v>
      </c>
      <c r="C55" s="1">
        <v>23015</v>
      </c>
      <c r="D55" s="1">
        <v>15357</v>
      </c>
      <c r="E55" s="1">
        <v>17089</v>
      </c>
      <c r="F55" s="1">
        <v>19109</v>
      </c>
      <c r="G55" s="1">
        <v>23818</v>
      </c>
      <c r="H55" s="1">
        <v>17799</v>
      </c>
      <c r="I55" s="1">
        <v>46702</v>
      </c>
      <c r="J55" s="1">
        <v>464444</v>
      </c>
      <c r="K55" s="1">
        <v>29890</v>
      </c>
      <c r="L55" s="1">
        <v>23273</v>
      </c>
      <c r="M55" s="1">
        <v>15033</v>
      </c>
      <c r="N55" s="1">
        <v>20489</v>
      </c>
      <c r="O55" s="1">
        <v>298018</v>
      </c>
    </row>
    <row r="56" spans="1:15" x14ac:dyDescent="0.25">
      <c r="A56" s="71"/>
      <c r="B56" s="1" t="s">
        <v>2</v>
      </c>
      <c r="C56" s="1">
        <v>507039</v>
      </c>
      <c r="D56" s="1">
        <v>315172</v>
      </c>
      <c r="E56" s="1">
        <v>441954</v>
      </c>
      <c r="F56" s="1">
        <v>490843</v>
      </c>
      <c r="G56" s="1">
        <v>474096</v>
      </c>
      <c r="H56" s="1">
        <v>271566</v>
      </c>
      <c r="I56" s="1">
        <v>507621</v>
      </c>
      <c r="J56" s="1">
        <v>270073</v>
      </c>
      <c r="K56" s="1">
        <v>287324</v>
      </c>
      <c r="L56" s="1">
        <v>381474</v>
      </c>
      <c r="M56" s="1">
        <v>312638</v>
      </c>
      <c r="N56" s="1">
        <v>789808</v>
      </c>
      <c r="O56" s="1">
        <f>SUM(C56:N56)</f>
        <v>5049608</v>
      </c>
    </row>
    <row r="57" spans="1:15" x14ac:dyDescent="0.25">
      <c r="A57" s="72"/>
      <c r="B57" s="1" t="s">
        <v>3</v>
      </c>
      <c r="C57" s="1">
        <f t="shared" ref="C57:O57" si="6">SUM(C55:C56)</f>
        <v>530054</v>
      </c>
      <c r="D57" s="1">
        <f t="shared" si="6"/>
        <v>330529</v>
      </c>
      <c r="E57" s="1">
        <f t="shared" si="6"/>
        <v>459043</v>
      </c>
      <c r="F57" s="1">
        <f t="shared" si="6"/>
        <v>509952</v>
      </c>
      <c r="G57" s="1">
        <f t="shared" si="6"/>
        <v>497914</v>
      </c>
      <c r="H57" s="1">
        <f t="shared" si="6"/>
        <v>289365</v>
      </c>
      <c r="I57" s="1">
        <f t="shared" si="6"/>
        <v>554323</v>
      </c>
      <c r="J57" s="1">
        <f t="shared" si="6"/>
        <v>734517</v>
      </c>
      <c r="K57" s="1">
        <f t="shared" si="6"/>
        <v>317214</v>
      </c>
      <c r="L57" s="1">
        <f t="shared" si="6"/>
        <v>404747</v>
      </c>
      <c r="M57" s="1">
        <f t="shared" si="6"/>
        <v>327671</v>
      </c>
      <c r="N57" s="1">
        <f t="shared" si="6"/>
        <v>810297</v>
      </c>
      <c r="O57" s="1">
        <f t="shared" si="6"/>
        <v>5347626</v>
      </c>
    </row>
    <row r="58" spans="1:15" x14ac:dyDescent="0.25">
      <c r="A58" s="70" t="s">
        <v>8</v>
      </c>
      <c r="B58" s="1" t="s">
        <v>1</v>
      </c>
      <c r="C58" s="1">
        <v>13612</v>
      </c>
      <c r="D58" s="1">
        <v>13102</v>
      </c>
      <c r="E58" s="1">
        <v>14172</v>
      </c>
      <c r="F58" s="1">
        <v>17702</v>
      </c>
      <c r="G58" s="1">
        <v>19556</v>
      </c>
      <c r="H58" s="1">
        <v>14912</v>
      </c>
      <c r="I58" s="1">
        <v>32182</v>
      </c>
      <c r="J58" s="1">
        <v>39895</v>
      </c>
      <c r="K58" s="1">
        <v>28719</v>
      </c>
      <c r="L58" s="1">
        <v>21981</v>
      </c>
      <c r="M58" s="1">
        <v>16070</v>
      </c>
      <c r="N58" s="1">
        <v>18515</v>
      </c>
      <c r="O58" s="1">
        <v>250418</v>
      </c>
    </row>
    <row r="59" spans="1:15" x14ac:dyDescent="0.25">
      <c r="A59" s="71"/>
      <c r="B59" s="1" t="s">
        <v>2</v>
      </c>
      <c r="C59" s="1">
        <v>615112</v>
      </c>
      <c r="D59" s="1">
        <v>416746</v>
      </c>
      <c r="E59" s="1">
        <v>472382</v>
      </c>
      <c r="F59" s="1">
        <v>542596</v>
      </c>
      <c r="G59" s="1">
        <v>507948</v>
      </c>
      <c r="H59" s="1">
        <v>444215</v>
      </c>
      <c r="I59" s="1">
        <v>699381</v>
      </c>
      <c r="J59" s="1">
        <v>469337</v>
      </c>
      <c r="K59" s="1">
        <v>447988</v>
      </c>
      <c r="L59" s="1">
        <v>492288</v>
      </c>
      <c r="M59" s="1">
        <v>459252</v>
      </c>
      <c r="N59" s="1">
        <v>996895</v>
      </c>
      <c r="O59" s="1">
        <f>SUM(C59:N59)</f>
        <v>6564140</v>
      </c>
    </row>
    <row r="60" spans="1:15" x14ac:dyDescent="0.25">
      <c r="A60" s="72"/>
      <c r="B60" s="1" t="s">
        <v>3</v>
      </c>
      <c r="C60" s="1">
        <f t="shared" ref="C60:O60" si="7">SUM(C58:C59)</f>
        <v>628724</v>
      </c>
      <c r="D60" s="1">
        <f t="shared" si="7"/>
        <v>429848</v>
      </c>
      <c r="E60" s="1">
        <f t="shared" si="7"/>
        <v>486554</v>
      </c>
      <c r="F60" s="1">
        <f t="shared" si="7"/>
        <v>560298</v>
      </c>
      <c r="G60" s="1">
        <f t="shared" si="7"/>
        <v>527504</v>
      </c>
      <c r="H60" s="1">
        <f t="shared" si="7"/>
        <v>459127</v>
      </c>
      <c r="I60" s="1">
        <f t="shared" si="7"/>
        <v>731563</v>
      </c>
      <c r="J60" s="1">
        <f t="shared" si="7"/>
        <v>509232</v>
      </c>
      <c r="K60" s="1">
        <f t="shared" si="7"/>
        <v>476707</v>
      </c>
      <c r="L60" s="1">
        <f t="shared" si="7"/>
        <v>514269</v>
      </c>
      <c r="M60" s="1">
        <f t="shared" si="7"/>
        <v>475322</v>
      </c>
      <c r="N60" s="1">
        <f t="shared" si="7"/>
        <v>1015410</v>
      </c>
      <c r="O60" s="1">
        <f t="shared" si="7"/>
        <v>6814558</v>
      </c>
    </row>
    <row r="61" spans="1:15" x14ac:dyDescent="0.25">
      <c r="A61" s="70" t="s">
        <v>9</v>
      </c>
      <c r="B61" s="1" t="s">
        <v>1</v>
      </c>
      <c r="C61" s="1">
        <v>1137</v>
      </c>
      <c r="D61" s="1">
        <v>626</v>
      </c>
      <c r="E61" s="1">
        <v>878</v>
      </c>
      <c r="F61" s="1">
        <v>1180</v>
      </c>
      <c r="G61" s="1">
        <v>679</v>
      </c>
      <c r="H61" s="1">
        <v>473</v>
      </c>
      <c r="I61" s="1">
        <v>1295</v>
      </c>
      <c r="J61" s="1">
        <v>1239</v>
      </c>
      <c r="K61" s="1">
        <v>687</v>
      </c>
      <c r="L61" s="1">
        <v>697</v>
      </c>
      <c r="M61" s="1">
        <v>713</v>
      </c>
      <c r="N61" s="1">
        <v>889</v>
      </c>
      <c r="O61" s="1">
        <f>SUM(C61:N61)</f>
        <v>10493</v>
      </c>
    </row>
    <row r="62" spans="1:15" x14ac:dyDescent="0.25">
      <c r="A62" s="71"/>
      <c r="B62" s="1" t="s">
        <v>2</v>
      </c>
      <c r="C62" s="1">
        <v>669035</v>
      </c>
      <c r="D62" s="1">
        <v>547964</v>
      </c>
      <c r="E62" s="1">
        <v>682529</v>
      </c>
      <c r="F62" s="1">
        <v>832600</v>
      </c>
      <c r="G62" s="1">
        <v>874131</v>
      </c>
      <c r="H62" s="1">
        <v>552367</v>
      </c>
      <c r="I62" s="1">
        <v>1177371</v>
      </c>
      <c r="J62" s="1">
        <v>594471</v>
      </c>
      <c r="K62" s="1">
        <v>695464</v>
      </c>
      <c r="L62" s="1">
        <v>774488</v>
      </c>
      <c r="M62" s="1">
        <v>590534</v>
      </c>
      <c r="N62" s="1">
        <v>1139703</v>
      </c>
      <c r="O62" s="1">
        <f>SUM(C62:N62)</f>
        <v>9130657</v>
      </c>
    </row>
    <row r="63" spans="1:15" x14ac:dyDescent="0.25">
      <c r="A63" s="72"/>
      <c r="B63" s="1" t="s">
        <v>3</v>
      </c>
      <c r="C63" s="1">
        <f t="shared" ref="C63:N63" si="8">SUM(C61:C62)</f>
        <v>670172</v>
      </c>
      <c r="D63" s="1">
        <f t="shared" si="8"/>
        <v>548590</v>
      </c>
      <c r="E63" s="1">
        <f t="shared" si="8"/>
        <v>683407</v>
      </c>
      <c r="F63" s="1">
        <f t="shared" si="8"/>
        <v>833780</v>
      </c>
      <c r="G63" s="1">
        <f t="shared" si="8"/>
        <v>874810</v>
      </c>
      <c r="H63" s="1">
        <f t="shared" si="8"/>
        <v>552840</v>
      </c>
      <c r="I63" s="1">
        <f t="shared" si="8"/>
        <v>1178666</v>
      </c>
      <c r="J63" s="1">
        <f t="shared" si="8"/>
        <v>595710</v>
      </c>
      <c r="K63" s="1">
        <f t="shared" si="8"/>
        <v>696151</v>
      </c>
      <c r="L63" s="1">
        <f t="shared" si="8"/>
        <v>775185</v>
      </c>
      <c r="M63" s="1">
        <f t="shared" si="8"/>
        <v>591247</v>
      </c>
      <c r="N63" s="1">
        <f t="shared" si="8"/>
        <v>1140592</v>
      </c>
      <c r="O63" s="1">
        <f>SUM(C63:N63)</f>
        <v>9141150</v>
      </c>
    </row>
    <row r="64" spans="1:15" x14ac:dyDescent="0.25">
      <c r="A64" s="70" t="s">
        <v>6</v>
      </c>
      <c r="B64" s="1" t="s">
        <v>1</v>
      </c>
      <c r="C64" s="1">
        <v>1300</v>
      </c>
      <c r="D64" s="1">
        <v>1745</v>
      </c>
      <c r="E64" s="1">
        <v>2036</v>
      </c>
      <c r="F64" s="1">
        <v>2348</v>
      </c>
      <c r="G64" s="1">
        <v>2140</v>
      </c>
      <c r="H64" s="1">
        <v>605</v>
      </c>
      <c r="I64" s="1">
        <v>73</v>
      </c>
      <c r="J64" s="1">
        <v>83</v>
      </c>
      <c r="K64" s="1">
        <v>53</v>
      </c>
      <c r="L64" s="1">
        <v>51</v>
      </c>
      <c r="M64" s="1">
        <v>16</v>
      </c>
      <c r="N64" s="1">
        <v>5</v>
      </c>
      <c r="O64" s="1">
        <f>SUM(C64:N64)</f>
        <v>10455</v>
      </c>
    </row>
    <row r="65" spans="1:15" x14ac:dyDescent="0.25">
      <c r="A65" s="71"/>
      <c r="B65" s="1" t="s">
        <v>2</v>
      </c>
      <c r="C65" s="1">
        <v>179108</v>
      </c>
      <c r="D65" s="1">
        <v>97985</v>
      </c>
      <c r="E65" s="1">
        <v>89399</v>
      </c>
      <c r="F65" s="1">
        <v>117985</v>
      </c>
      <c r="G65" s="1">
        <v>147942</v>
      </c>
      <c r="H65" s="1">
        <v>167558</v>
      </c>
      <c r="I65" s="1">
        <v>159768</v>
      </c>
      <c r="J65" s="1">
        <v>75265</v>
      </c>
      <c r="K65" s="1">
        <v>83006</v>
      </c>
      <c r="L65" s="1">
        <v>125783</v>
      </c>
      <c r="M65" s="1">
        <v>62645</v>
      </c>
      <c r="N65" s="1">
        <v>83887</v>
      </c>
      <c r="O65" s="1">
        <f>SUM(C65:N65)</f>
        <v>1390331</v>
      </c>
    </row>
    <row r="66" spans="1:15" x14ac:dyDescent="0.25">
      <c r="A66" s="72"/>
      <c r="B66" s="1" t="s">
        <v>3</v>
      </c>
      <c r="C66" s="1">
        <f t="shared" ref="C66:O66" si="9">SUM(C64:C65)</f>
        <v>180408</v>
      </c>
      <c r="D66" s="1">
        <f t="shared" si="9"/>
        <v>99730</v>
      </c>
      <c r="E66" s="1">
        <f t="shared" si="9"/>
        <v>91435</v>
      </c>
      <c r="F66" s="1">
        <f t="shared" si="9"/>
        <v>120333</v>
      </c>
      <c r="G66" s="1">
        <f t="shared" si="9"/>
        <v>150082</v>
      </c>
      <c r="H66" s="1">
        <f t="shared" si="9"/>
        <v>168163</v>
      </c>
      <c r="I66" s="1">
        <f t="shared" si="9"/>
        <v>159841</v>
      </c>
      <c r="J66" s="1">
        <f t="shared" si="9"/>
        <v>75348</v>
      </c>
      <c r="K66" s="1">
        <f t="shared" si="9"/>
        <v>83059</v>
      </c>
      <c r="L66" s="1">
        <f t="shared" si="9"/>
        <v>125834</v>
      </c>
      <c r="M66" s="1">
        <f t="shared" si="9"/>
        <v>62661</v>
      </c>
      <c r="N66" s="1">
        <f t="shared" si="9"/>
        <v>83892</v>
      </c>
      <c r="O66" s="1">
        <f t="shared" si="9"/>
        <v>1400786</v>
      </c>
    </row>
    <row r="67" spans="1:15" x14ac:dyDescent="0.25">
      <c r="A67" s="70" t="s">
        <v>10</v>
      </c>
      <c r="B67" s="1" t="s">
        <v>1</v>
      </c>
      <c r="C67" s="1">
        <v>1661</v>
      </c>
      <c r="D67" s="1">
        <v>895</v>
      </c>
      <c r="E67" s="1">
        <v>1071</v>
      </c>
      <c r="F67" s="1">
        <v>1628</v>
      </c>
      <c r="G67" s="1">
        <v>1370</v>
      </c>
      <c r="H67" s="1">
        <v>1572</v>
      </c>
      <c r="I67" s="1">
        <v>2454</v>
      </c>
      <c r="J67" s="1">
        <v>2601</v>
      </c>
      <c r="K67" s="1">
        <v>2109</v>
      </c>
      <c r="L67" s="1">
        <v>2167</v>
      </c>
      <c r="M67" s="1">
        <v>1656</v>
      </c>
      <c r="N67" s="1">
        <v>1883</v>
      </c>
      <c r="O67" s="1">
        <f>SUM(C67:N67)</f>
        <v>21067</v>
      </c>
    </row>
    <row r="68" spans="1:15" x14ac:dyDescent="0.25">
      <c r="A68" s="71"/>
      <c r="B68" s="1" t="s">
        <v>2</v>
      </c>
      <c r="C68" s="1">
        <v>437691</v>
      </c>
      <c r="D68" s="1">
        <v>198087</v>
      </c>
      <c r="E68" s="1">
        <v>198760</v>
      </c>
      <c r="F68" s="1">
        <v>241567</v>
      </c>
      <c r="G68" s="1">
        <v>295800</v>
      </c>
      <c r="H68" s="1">
        <v>306093</v>
      </c>
      <c r="I68" s="1">
        <v>468428</v>
      </c>
      <c r="J68" s="1">
        <v>213059</v>
      </c>
      <c r="K68" s="1">
        <v>222909</v>
      </c>
      <c r="L68" s="1">
        <v>239657</v>
      </c>
      <c r="M68" s="1">
        <v>166329</v>
      </c>
      <c r="N68" s="1">
        <v>237549</v>
      </c>
      <c r="O68" s="1">
        <f>SUM(C68:N68)</f>
        <v>3225929</v>
      </c>
    </row>
    <row r="69" spans="1:15" x14ac:dyDescent="0.25">
      <c r="A69" s="72"/>
      <c r="B69" s="1" t="s">
        <v>3</v>
      </c>
      <c r="C69" s="1">
        <f t="shared" ref="C69:O69" si="10">SUM(C67:C68)</f>
        <v>439352</v>
      </c>
      <c r="D69" s="1">
        <f t="shared" si="10"/>
        <v>198982</v>
      </c>
      <c r="E69" s="1">
        <f t="shared" si="10"/>
        <v>199831</v>
      </c>
      <c r="F69" s="1">
        <f t="shared" si="10"/>
        <v>243195</v>
      </c>
      <c r="G69" s="1">
        <f t="shared" si="10"/>
        <v>297170</v>
      </c>
      <c r="H69" s="1">
        <f t="shared" si="10"/>
        <v>307665</v>
      </c>
      <c r="I69" s="1">
        <f t="shared" si="10"/>
        <v>470882</v>
      </c>
      <c r="J69" s="1">
        <f t="shared" si="10"/>
        <v>215660</v>
      </c>
      <c r="K69" s="1">
        <f t="shared" si="10"/>
        <v>225018</v>
      </c>
      <c r="L69" s="1">
        <f t="shared" si="10"/>
        <v>241824</v>
      </c>
      <c r="M69" s="1">
        <f t="shared" si="10"/>
        <v>167985</v>
      </c>
      <c r="N69" s="1">
        <f t="shared" si="10"/>
        <v>239432</v>
      </c>
      <c r="O69" s="1">
        <f t="shared" si="10"/>
        <v>3246996</v>
      </c>
    </row>
  </sheetData>
  <mergeCells count="24">
    <mergeCell ref="A33:A35"/>
    <mergeCell ref="A38:A40"/>
    <mergeCell ref="A1:O1"/>
    <mergeCell ref="A4:A6"/>
    <mergeCell ref="A7:A9"/>
    <mergeCell ref="A10:A12"/>
    <mergeCell ref="A13:A15"/>
    <mergeCell ref="A16:A18"/>
    <mergeCell ref="A61:A63"/>
    <mergeCell ref="A64:A66"/>
    <mergeCell ref="A67:A69"/>
    <mergeCell ref="A3:O3"/>
    <mergeCell ref="A20:O20"/>
    <mergeCell ref="A54:O54"/>
    <mergeCell ref="A41:A43"/>
    <mergeCell ref="A44:A46"/>
    <mergeCell ref="A47:A49"/>
    <mergeCell ref="A50:A52"/>
    <mergeCell ref="A55:A57"/>
    <mergeCell ref="A58:A60"/>
    <mergeCell ref="A21:A23"/>
    <mergeCell ref="A24:A26"/>
    <mergeCell ref="A27:A29"/>
    <mergeCell ref="A30:A3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A06C-7567-4FA9-8202-E842E2D1EDC1}">
  <dimension ref="A3:J37"/>
  <sheetViews>
    <sheetView tabSelected="1" topLeftCell="A19" workbookViewId="0">
      <selection activeCell="L29" sqref="L29"/>
    </sheetView>
  </sheetViews>
  <sheetFormatPr defaultRowHeight="15" x14ac:dyDescent="0.25"/>
  <cols>
    <col min="1" max="1" width="7.140625" customWidth="1"/>
    <col min="4" max="4" width="7.7109375" customWidth="1"/>
    <col min="8" max="8" width="9" customWidth="1"/>
  </cols>
  <sheetData>
    <row r="3" spans="1:10" x14ac:dyDescent="0.25">
      <c r="A3" s="76" t="s">
        <v>51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5">
      <c r="A4" s="76" t="s">
        <v>52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10" t="s">
        <v>53</v>
      </c>
      <c r="B6" s="11" t="s">
        <v>49</v>
      </c>
      <c r="C6" s="77" t="s">
        <v>54</v>
      </c>
      <c r="D6" s="78"/>
      <c r="E6" s="78"/>
      <c r="F6" s="79"/>
      <c r="G6" s="77" t="s">
        <v>55</v>
      </c>
      <c r="H6" s="78"/>
      <c r="I6" s="78"/>
      <c r="J6" s="79"/>
    </row>
    <row r="7" spans="1:10" x14ac:dyDescent="0.25">
      <c r="A7" s="12"/>
      <c r="B7" s="13"/>
      <c r="C7" s="14">
        <v>2017</v>
      </c>
      <c r="D7" s="14">
        <v>2018</v>
      </c>
      <c r="E7" s="14">
        <v>2019</v>
      </c>
      <c r="F7" s="14">
        <v>2020</v>
      </c>
      <c r="G7" s="15">
        <v>2017</v>
      </c>
      <c r="H7" s="14">
        <v>2018</v>
      </c>
      <c r="I7" s="14">
        <v>2019</v>
      </c>
      <c r="J7" s="14">
        <v>2020</v>
      </c>
    </row>
    <row r="8" spans="1:10" x14ac:dyDescent="0.25">
      <c r="A8" s="16">
        <v>1</v>
      </c>
      <c r="B8" s="17" t="s">
        <v>32</v>
      </c>
      <c r="C8" s="18">
        <v>56.82</v>
      </c>
      <c r="D8" s="18">
        <v>41.89</v>
      </c>
      <c r="E8" s="18">
        <v>59.97</v>
      </c>
      <c r="F8" s="18">
        <v>30.94</v>
      </c>
      <c r="G8" s="19">
        <v>86.42</v>
      </c>
      <c r="H8" s="20">
        <v>80.25</v>
      </c>
      <c r="I8" s="20">
        <v>81.540000000000006</v>
      </c>
      <c r="J8" s="19">
        <v>32.729999999999997</v>
      </c>
    </row>
    <row r="9" spans="1:10" x14ac:dyDescent="0.25">
      <c r="A9" s="21">
        <v>2</v>
      </c>
      <c r="B9" s="17" t="s">
        <v>31</v>
      </c>
      <c r="C9" s="18">
        <v>41.16</v>
      </c>
      <c r="D9" s="18">
        <v>36.229999999999997</v>
      </c>
      <c r="E9" s="18">
        <v>54.73</v>
      </c>
      <c r="F9" s="18">
        <v>25.83</v>
      </c>
      <c r="G9" s="19">
        <v>68.98</v>
      </c>
      <c r="H9" s="20">
        <v>67.650000000000006</v>
      </c>
      <c r="I9" s="20">
        <v>67.930000000000007</v>
      </c>
      <c r="J9" s="19">
        <v>28.95</v>
      </c>
    </row>
    <row r="10" spans="1:10" x14ac:dyDescent="0.25">
      <c r="A10" s="21">
        <v>3</v>
      </c>
      <c r="B10" s="17" t="s">
        <v>30</v>
      </c>
      <c r="C10" s="18">
        <v>40.97</v>
      </c>
      <c r="D10" s="18">
        <v>31.54</v>
      </c>
      <c r="E10" s="18">
        <v>55.66</v>
      </c>
      <c r="F10" s="18">
        <v>22.46</v>
      </c>
      <c r="G10" s="19">
        <v>70.489999999999995</v>
      </c>
      <c r="H10" s="20">
        <v>66.98</v>
      </c>
      <c r="I10" s="20">
        <v>70.12</v>
      </c>
      <c r="J10" s="19">
        <v>24.84</v>
      </c>
    </row>
    <row r="11" spans="1:10" x14ac:dyDescent="0.25">
      <c r="A11" s="16">
        <v>4</v>
      </c>
      <c r="B11" s="17" t="s">
        <v>29</v>
      </c>
      <c r="C11" s="18">
        <v>40.770000000000003</v>
      </c>
      <c r="D11" s="18">
        <v>34.35</v>
      </c>
      <c r="E11" s="18">
        <v>48.99</v>
      </c>
      <c r="F11" s="18">
        <v>24.84</v>
      </c>
      <c r="G11" s="19">
        <v>62.78</v>
      </c>
      <c r="H11" s="20">
        <v>67.459999999999994</v>
      </c>
      <c r="I11" s="20">
        <v>68.760000000000005</v>
      </c>
      <c r="J11" s="19">
        <v>30.62</v>
      </c>
    </row>
    <row r="12" spans="1:10" x14ac:dyDescent="0.25">
      <c r="A12" s="21">
        <v>5</v>
      </c>
      <c r="B12" s="17" t="s">
        <v>28</v>
      </c>
      <c r="C12" s="18">
        <v>37.21</v>
      </c>
      <c r="D12" s="18">
        <v>35.409999999999997</v>
      </c>
      <c r="E12" s="18">
        <v>52.86</v>
      </c>
      <c r="F12" s="18">
        <v>25.41</v>
      </c>
      <c r="G12" s="19">
        <v>61.63</v>
      </c>
      <c r="H12" s="20">
        <v>65.540000000000006</v>
      </c>
      <c r="I12" s="20">
        <v>65.319999999999993</v>
      </c>
      <c r="J12" s="19">
        <v>23.74</v>
      </c>
    </row>
    <row r="13" spans="1:10" x14ac:dyDescent="0.25">
      <c r="A13" s="22" t="s">
        <v>56</v>
      </c>
      <c r="B13" s="17" t="s">
        <v>27</v>
      </c>
      <c r="C13" s="18">
        <v>63.85</v>
      </c>
      <c r="D13" s="18">
        <v>37.69</v>
      </c>
      <c r="E13" s="18">
        <v>51.88</v>
      </c>
      <c r="F13" s="18">
        <v>20.94</v>
      </c>
      <c r="G13" s="19">
        <v>79.569999999999993</v>
      </c>
      <c r="H13" s="20">
        <v>66.84</v>
      </c>
      <c r="I13" s="20">
        <v>67.73</v>
      </c>
      <c r="J13" s="19">
        <v>24.85</v>
      </c>
    </row>
    <row r="14" spans="1:10" x14ac:dyDescent="0.25">
      <c r="A14" s="21">
        <v>7</v>
      </c>
      <c r="B14" s="17" t="s">
        <v>26</v>
      </c>
      <c r="C14" s="18">
        <v>42.47</v>
      </c>
      <c r="D14" s="18">
        <v>34.81</v>
      </c>
      <c r="E14" s="18">
        <v>56.46</v>
      </c>
      <c r="F14" s="18">
        <v>16.649999999999999</v>
      </c>
      <c r="G14" s="19">
        <v>64.91</v>
      </c>
      <c r="H14" s="20">
        <v>59.02</v>
      </c>
      <c r="I14" s="20">
        <v>68.64</v>
      </c>
      <c r="J14" s="19">
        <v>15.74</v>
      </c>
    </row>
    <row r="15" spans="1:10" x14ac:dyDescent="0.25">
      <c r="A15" s="21">
        <v>8</v>
      </c>
      <c r="B15" s="17" t="s">
        <v>25</v>
      </c>
      <c r="C15" s="18">
        <v>50.12</v>
      </c>
      <c r="D15" s="18">
        <v>23.76</v>
      </c>
      <c r="E15" s="18">
        <v>35.880000000000003</v>
      </c>
      <c r="F15" s="18">
        <v>18.64</v>
      </c>
      <c r="G15" s="19">
        <v>77.11</v>
      </c>
      <c r="H15" s="20">
        <v>58.24</v>
      </c>
      <c r="I15" s="20">
        <v>60.35</v>
      </c>
      <c r="J15" s="19">
        <v>21.74</v>
      </c>
    </row>
    <row r="16" spans="1:10" x14ac:dyDescent="0.25">
      <c r="A16" s="16">
        <v>9</v>
      </c>
      <c r="B16" s="17" t="s">
        <v>24</v>
      </c>
      <c r="C16" s="18">
        <v>37.380000000000003</v>
      </c>
      <c r="D16" s="18">
        <v>35.64</v>
      </c>
      <c r="E16" s="18">
        <v>41.55</v>
      </c>
      <c r="F16" s="18">
        <v>21.84</v>
      </c>
      <c r="G16" s="19">
        <v>63.55</v>
      </c>
      <c r="H16" s="20">
        <v>64.78</v>
      </c>
      <c r="I16" s="20">
        <v>65.88</v>
      </c>
      <c r="J16" s="19">
        <v>30.64</v>
      </c>
    </row>
    <row r="17" spans="1:10" x14ac:dyDescent="0.25">
      <c r="A17" s="16">
        <v>10</v>
      </c>
      <c r="B17" s="17" t="s">
        <v>23</v>
      </c>
      <c r="C17" s="18">
        <v>39.14</v>
      </c>
      <c r="D17" s="18">
        <v>28.85</v>
      </c>
      <c r="E17" s="18">
        <v>41.89</v>
      </c>
      <c r="F17" s="18">
        <v>25.85</v>
      </c>
      <c r="G17" s="19">
        <v>58.01</v>
      </c>
      <c r="H17" s="20">
        <v>62.89</v>
      </c>
      <c r="I17" s="20">
        <v>63.56</v>
      </c>
      <c r="J17" s="19">
        <v>51.25</v>
      </c>
    </row>
    <row r="18" spans="1:10" x14ac:dyDescent="0.25">
      <c r="A18" s="16">
        <v>11</v>
      </c>
      <c r="B18" s="17" t="s">
        <v>47</v>
      </c>
      <c r="C18" s="18">
        <v>39.72</v>
      </c>
      <c r="D18" s="18">
        <v>36.78</v>
      </c>
      <c r="E18" s="18">
        <v>41.99</v>
      </c>
      <c r="F18" s="18">
        <v>44.78</v>
      </c>
      <c r="G18" s="19">
        <v>53.73</v>
      </c>
      <c r="H18" s="20">
        <v>62.23</v>
      </c>
      <c r="I18" s="20">
        <v>61.33</v>
      </c>
      <c r="J18" s="19">
        <v>60.87</v>
      </c>
    </row>
    <row r="19" spans="1:10" x14ac:dyDescent="0.25">
      <c r="A19" s="16">
        <v>12</v>
      </c>
      <c r="B19" s="17" t="s">
        <v>22</v>
      </c>
      <c r="C19" s="18">
        <v>37.25</v>
      </c>
      <c r="D19" s="18">
        <v>32.54</v>
      </c>
      <c r="E19" s="18">
        <v>42.76</v>
      </c>
      <c r="F19" s="23">
        <v>43.36</v>
      </c>
      <c r="G19" s="19">
        <v>62.38</v>
      </c>
      <c r="H19" s="20">
        <v>58.12</v>
      </c>
      <c r="I19" s="20">
        <v>59.17</v>
      </c>
      <c r="J19" s="19">
        <v>58.15</v>
      </c>
    </row>
    <row r="20" spans="1:10" x14ac:dyDescent="0.25">
      <c r="A20" s="80" t="s">
        <v>57</v>
      </c>
      <c r="B20" s="81"/>
      <c r="C20" s="24">
        <v>43.91</v>
      </c>
      <c r="D20" s="24">
        <v>34.119999999999997</v>
      </c>
      <c r="E20" s="24">
        <v>48.72</v>
      </c>
      <c r="F20" s="24">
        <v>26.8</v>
      </c>
      <c r="G20" s="25">
        <v>62.46</v>
      </c>
      <c r="H20" s="26">
        <v>65</v>
      </c>
      <c r="I20" s="26">
        <v>66.69</v>
      </c>
      <c r="J20" s="25">
        <v>33.68</v>
      </c>
    </row>
    <row r="23" spans="1:10" x14ac:dyDescent="0.25">
      <c r="A23" s="10" t="s">
        <v>53</v>
      </c>
      <c r="B23" s="11" t="s">
        <v>49</v>
      </c>
      <c r="C23" s="77" t="s">
        <v>54</v>
      </c>
      <c r="D23" s="78"/>
      <c r="E23" s="78"/>
      <c r="F23" s="79"/>
      <c r="G23" s="77" t="s">
        <v>55</v>
      </c>
      <c r="H23" s="78"/>
      <c r="I23" s="78"/>
      <c r="J23" s="79"/>
    </row>
    <row r="24" spans="1:10" x14ac:dyDescent="0.25">
      <c r="A24" s="12"/>
      <c r="B24" s="13"/>
      <c r="C24" s="14">
        <v>2017</v>
      </c>
      <c r="D24" s="14">
        <v>2018</v>
      </c>
      <c r="E24" s="14">
        <v>2019</v>
      </c>
      <c r="F24" s="14">
        <v>2020</v>
      </c>
      <c r="G24" s="15">
        <v>2017</v>
      </c>
      <c r="H24" s="14">
        <v>2018</v>
      </c>
      <c r="I24" s="14">
        <v>2019</v>
      </c>
      <c r="J24" s="14">
        <v>2020</v>
      </c>
    </row>
    <row r="25" spans="1:10" x14ac:dyDescent="0.25">
      <c r="A25" s="16">
        <v>1</v>
      </c>
      <c r="B25" s="17" t="s">
        <v>22</v>
      </c>
      <c r="C25" s="18">
        <v>37.25</v>
      </c>
      <c r="D25" s="18">
        <v>32.54</v>
      </c>
      <c r="E25" s="18">
        <v>42.76</v>
      </c>
      <c r="F25" s="23">
        <v>43.36</v>
      </c>
      <c r="G25" s="19">
        <v>62.38</v>
      </c>
      <c r="H25" s="20">
        <v>58.12</v>
      </c>
      <c r="I25" s="20">
        <v>59.17</v>
      </c>
      <c r="J25" s="19">
        <v>58.15</v>
      </c>
    </row>
    <row r="26" spans="1:10" x14ac:dyDescent="0.25">
      <c r="A26" s="21">
        <v>2</v>
      </c>
      <c r="B26" s="17" t="s">
        <v>47</v>
      </c>
      <c r="C26" s="18">
        <v>39.72</v>
      </c>
      <c r="D26" s="18">
        <v>36.78</v>
      </c>
      <c r="E26" s="18">
        <v>41.99</v>
      </c>
      <c r="F26" s="18">
        <v>44.78</v>
      </c>
      <c r="G26" s="19">
        <v>53.73</v>
      </c>
      <c r="H26" s="20">
        <v>62.23</v>
      </c>
      <c r="I26" s="20">
        <v>61.33</v>
      </c>
      <c r="J26" s="19">
        <v>60.87</v>
      </c>
    </row>
    <row r="27" spans="1:10" x14ac:dyDescent="0.25">
      <c r="A27" s="21">
        <v>3</v>
      </c>
      <c r="B27" s="17" t="s">
        <v>23</v>
      </c>
      <c r="C27" s="18">
        <v>39.14</v>
      </c>
      <c r="D27" s="18">
        <v>28.85</v>
      </c>
      <c r="E27" s="18">
        <v>41.89</v>
      </c>
      <c r="F27" s="18">
        <v>25.85</v>
      </c>
      <c r="G27" s="19">
        <v>58.01</v>
      </c>
      <c r="H27" s="20">
        <v>62.89</v>
      </c>
      <c r="I27" s="20">
        <v>63.56</v>
      </c>
      <c r="J27" s="19">
        <v>51.25</v>
      </c>
    </row>
    <row r="28" spans="1:10" x14ac:dyDescent="0.25">
      <c r="A28" s="16">
        <v>4</v>
      </c>
      <c r="B28" s="17" t="s">
        <v>24</v>
      </c>
      <c r="C28" s="18">
        <v>37.380000000000003</v>
      </c>
      <c r="D28" s="18">
        <v>35.64</v>
      </c>
      <c r="E28" s="18">
        <v>41.55</v>
      </c>
      <c r="F28" s="18">
        <v>21.84</v>
      </c>
      <c r="G28" s="19">
        <v>63.55</v>
      </c>
      <c r="H28" s="20">
        <v>64.78</v>
      </c>
      <c r="I28" s="20">
        <v>65.88</v>
      </c>
      <c r="J28" s="19">
        <v>30.64</v>
      </c>
    </row>
    <row r="29" spans="1:10" x14ac:dyDescent="0.25">
      <c r="A29" s="21">
        <v>5</v>
      </c>
      <c r="B29" s="17" t="s">
        <v>25</v>
      </c>
      <c r="C29" s="18">
        <v>50.12</v>
      </c>
      <c r="D29" s="18">
        <v>23.76</v>
      </c>
      <c r="E29" s="18">
        <v>35.880000000000003</v>
      </c>
      <c r="F29" s="18">
        <v>18.64</v>
      </c>
      <c r="G29" s="19">
        <v>77.11</v>
      </c>
      <c r="H29" s="20">
        <v>58.24</v>
      </c>
      <c r="I29" s="20">
        <v>60.35</v>
      </c>
      <c r="J29" s="19">
        <v>21.74</v>
      </c>
    </row>
    <row r="30" spans="1:10" x14ac:dyDescent="0.25">
      <c r="A30" s="22" t="s">
        <v>56</v>
      </c>
      <c r="B30" s="17" t="s">
        <v>26</v>
      </c>
      <c r="C30" s="18">
        <v>42.47</v>
      </c>
      <c r="D30" s="18">
        <v>34.81</v>
      </c>
      <c r="E30" s="18">
        <v>56.46</v>
      </c>
      <c r="F30" s="18">
        <v>16.649999999999999</v>
      </c>
      <c r="G30" s="19">
        <v>64.91</v>
      </c>
      <c r="H30" s="20">
        <v>59.02</v>
      </c>
      <c r="I30" s="20">
        <v>68.64</v>
      </c>
      <c r="J30" s="19">
        <v>15.74</v>
      </c>
    </row>
    <row r="31" spans="1:10" x14ac:dyDescent="0.25">
      <c r="A31" s="21">
        <v>7</v>
      </c>
      <c r="B31" s="17" t="s">
        <v>27</v>
      </c>
      <c r="C31" s="18">
        <v>63.85</v>
      </c>
      <c r="D31" s="18">
        <v>37.69</v>
      </c>
      <c r="E31" s="18">
        <v>51.88</v>
      </c>
      <c r="F31" s="18">
        <v>20.94</v>
      </c>
      <c r="G31" s="19">
        <v>79.569999999999993</v>
      </c>
      <c r="H31" s="20">
        <v>66.84</v>
      </c>
      <c r="I31" s="20">
        <v>67.73</v>
      </c>
      <c r="J31" s="19">
        <v>24.85</v>
      </c>
    </row>
    <row r="32" spans="1:10" x14ac:dyDescent="0.25">
      <c r="A32" s="21">
        <v>8</v>
      </c>
      <c r="B32" s="17" t="s">
        <v>28</v>
      </c>
      <c r="C32" s="18">
        <v>37.21</v>
      </c>
      <c r="D32" s="18">
        <v>35.409999999999997</v>
      </c>
      <c r="E32" s="18">
        <v>52.86</v>
      </c>
      <c r="F32" s="18">
        <v>25.41</v>
      </c>
      <c r="G32" s="19">
        <v>61.63</v>
      </c>
      <c r="H32" s="20">
        <v>65.540000000000006</v>
      </c>
      <c r="I32" s="20">
        <v>65.319999999999993</v>
      </c>
      <c r="J32" s="19">
        <v>23.74</v>
      </c>
    </row>
    <row r="33" spans="1:10" x14ac:dyDescent="0.25">
      <c r="A33" s="16">
        <v>9</v>
      </c>
      <c r="B33" s="17" t="s">
        <v>29</v>
      </c>
      <c r="C33" s="18">
        <v>40.770000000000003</v>
      </c>
      <c r="D33" s="18">
        <v>34.35</v>
      </c>
      <c r="E33" s="18">
        <v>48.99</v>
      </c>
      <c r="F33" s="18">
        <v>24.84</v>
      </c>
      <c r="G33" s="19">
        <v>62.78</v>
      </c>
      <c r="H33" s="20">
        <v>67.459999999999994</v>
      </c>
      <c r="I33" s="20">
        <v>68.760000000000005</v>
      </c>
      <c r="J33" s="19">
        <v>30.62</v>
      </c>
    </row>
    <row r="34" spans="1:10" x14ac:dyDescent="0.25">
      <c r="A34" s="16">
        <v>10</v>
      </c>
      <c r="B34" s="17" t="s">
        <v>30</v>
      </c>
      <c r="C34" s="18">
        <v>40.97</v>
      </c>
      <c r="D34" s="18">
        <v>31.54</v>
      </c>
      <c r="E34" s="18">
        <v>55.66</v>
      </c>
      <c r="F34" s="18">
        <v>22.46</v>
      </c>
      <c r="G34" s="19">
        <v>70.489999999999995</v>
      </c>
      <c r="H34" s="20">
        <v>66.98</v>
      </c>
      <c r="I34" s="20">
        <v>70.12</v>
      </c>
      <c r="J34" s="19">
        <v>24.84</v>
      </c>
    </row>
    <row r="35" spans="1:10" x14ac:dyDescent="0.25">
      <c r="A35" s="16">
        <v>11</v>
      </c>
      <c r="B35" s="17" t="s">
        <v>31</v>
      </c>
      <c r="C35" s="18">
        <v>41.16</v>
      </c>
      <c r="D35" s="18">
        <v>36.229999999999997</v>
      </c>
      <c r="E35" s="18">
        <v>54.73</v>
      </c>
      <c r="F35" s="18">
        <v>25.83</v>
      </c>
      <c r="G35" s="19">
        <v>68.98</v>
      </c>
      <c r="H35" s="20">
        <v>67.650000000000006</v>
      </c>
      <c r="I35" s="20">
        <v>67.930000000000007</v>
      </c>
      <c r="J35" s="19">
        <v>28.95</v>
      </c>
    </row>
    <row r="36" spans="1:10" x14ac:dyDescent="0.25">
      <c r="A36" s="16">
        <v>12</v>
      </c>
      <c r="B36" s="17" t="s">
        <v>32</v>
      </c>
      <c r="C36" s="18">
        <v>56.82</v>
      </c>
      <c r="D36" s="18">
        <v>41.89</v>
      </c>
      <c r="E36" s="18">
        <v>59.97</v>
      </c>
      <c r="F36" s="18">
        <v>30.94</v>
      </c>
      <c r="G36" s="19">
        <v>86.42</v>
      </c>
      <c r="H36" s="20">
        <v>80.25</v>
      </c>
      <c r="I36" s="20">
        <v>81.540000000000006</v>
      </c>
      <c r="J36" s="19">
        <v>32.729999999999997</v>
      </c>
    </row>
    <row r="37" spans="1:10" x14ac:dyDescent="0.25">
      <c r="A37" s="80" t="s">
        <v>57</v>
      </c>
      <c r="B37" s="81"/>
      <c r="C37" s="24">
        <v>43.91</v>
      </c>
      <c r="D37" s="24">
        <v>34.119999999999997</v>
      </c>
      <c r="E37" s="24">
        <v>48.72</v>
      </c>
      <c r="F37" s="24">
        <v>26.8</v>
      </c>
      <c r="G37" s="25">
        <v>62.46</v>
      </c>
      <c r="H37" s="26">
        <v>65</v>
      </c>
      <c r="I37" s="26">
        <v>66.69</v>
      </c>
      <c r="J37" s="25">
        <v>33.68</v>
      </c>
    </row>
  </sheetData>
  <sortState xmlns:xlrd2="http://schemas.microsoft.com/office/spreadsheetml/2017/richdata2" ref="B25:J36">
    <sortCondition ref="B25:B36" customList="Jan,Feb,Mar,Apr,May,Jun,Jul,Aug,Sep,Oct,Nov,Dec"/>
  </sortState>
  <mergeCells count="8">
    <mergeCell ref="C23:F23"/>
    <mergeCell ref="G23:J23"/>
    <mergeCell ref="A37:B37"/>
    <mergeCell ref="A3:J3"/>
    <mergeCell ref="A4:J4"/>
    <mergeCell ref="C6:F6"/>
    <mergeCell ref="G6:J6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36BC-0795-4175-857C-4275B1EA5069}">
  <dimension ref="A2:U51"/>
  <sheetViews>
    <sheetView zoomScale="80" zoomScaleNormal="80" workbookViewId="0">
      <selection sqref="A1:XFD1048576"/>
    </sheetView>
  </sheetViews>
  <sheetFormatPr defaultRowHeight="15" x14ac:dyDescent="0.25"/>
  <cols>
    <col min="4" max="4" width="9.5703125" bestFit="1" customWidth="1"/>
    <col min="5" max="6" width="10.5703125" bestFit="1" customWidth="1"/>
    <col min="7" max="7" width="9.5703125" bestFit="1" customWidth="1"/>
    <col min="8" max="9" width="11.5703125" bestFit="1" customWidth="1"/>
    <col min="10" max="10" width="9.5703125" bestFit="1" customWidth="1"/>
    <col min="11" max="11" width="11.28515625" bestFit="1" customWidth="1"/>
    <col min="12" max="12" width="12.42578125" bestFit="1" customWidth="1"/>
    <col min="13" max="13" width="9.5703125" bestFit="1" customWidth="1"/>
    <col min="14" max="14" width="10.5703125" bestFit="1" customWidth="1"/>
    <col min="15" max="15" width="15.28515625" bestFit="1" customWidth="1"/>
    <col min="16" max="16" width="9.5703125" bestFit="1" customWidth="1"/>
    <col min="17" max="17" width="10.5703125" bestFit="1" customWidth="1"/>
    <col min="18" max="18" width="11.28515625" bestFit="1" customWidth="1"/>
    <col min="19" max="19" width="11.85546875" bestFit="1" customWidth="1"/>
  </cols>
  <sheetData>
    <row r="2" spans="1:21" x14ac:dyDescent="0.25">
      <c r="A2" s="84" t="s">
        <v>50</v>
      </c>
      <c r="B2" s="85" t="s">
        <v>49</v>
      </c>
      <c r="C2" s="84" t="s">
        <v>48</v>
      </c>
      <c r="D2" s="87" t="s">
        <v>17</v>
      </c>
      <c r="E2" s="87"/>
      <c r="F2" s="87"/>
      <c r="G2" s="87" t="s">
        <v>18</v>
      </c>
      <c r="H2" s="87"/>
      <c r="I2" s="87"/>
      <c r="J2" s="87" t="s">
        <v>19</v>
      </c>
      <c r="K2" s="87"/>
      <c r="L2" s="87"/>
      <c r="M2" s="87" t="s">
        <v>20</v>
      </c>
      <c r="N2" s="87"/>
      <c r="O2" s="87"/>
      <c r="P2" s="87" t="s">
        <v>21</v>
      </c>
      <c r="Q2" s="87"/>
      <c r="R2" s="87"/>
      <c r="S2" s="82" t="s">
        <v>58</v>
      </c>
      <c r="T2" s="82"/>
      <c r="U2" s="82"/>
    </row>
    <row r="3" spans="1:21" x14ac:dyDescent="0.25">
      <c r="A3" s="84"/>
      <c r="B3" s="86"/>
      <c r="C3" s="84"/>
      <c r="D3" s="8" t="s">
        <v>1</v>
      </c>
      <c r="E3" s="8" t="s">
        <v>2</v>
      </c>
      <c r="F3" s="8" t="s">
        <v>42</v>
      </c>
      <c r="G3" s="8" t="s">
        <v>1</v>
      </c>
      <c r="H3" s="8" t="s">
        <v>2</v>
      </c>
      <c r="I3" s="8" t="s">
        <v>43</v>
      </c>
      <c r="J3" s="8" t="s">
        <v>1</v>
      </c>
      <c r="K3" s="8" t="s">
        <v>2</v>
      </c>
      <c r="L3" s="8" t="s">
        <v>44</v>
      </c>
      <c r="M3" s="8" t="s">
        <v>1</v>
      </c>
      <c r="N3" s="8" t="s">
        <v>2</v>
      </c>
      <c r="O3" s="8" t="s">
        <v>45</v>
      </c>
      <c r="P3" s="8" t="s">
        <v>1</v>
      </c>
      <c r="Q3" s="8" t="s">
        <v>2</v>
      </c>
      <c r="R3" s="8" t="s">
        <v>46</v>
      </c>
      <c r="S3" s="27" t="s">
        <v>61</v>
      </c>
      <c r="T3" s="8" t="s">
        <v>59</v>
      </c>
      <c r="U3" s="8" t="s">
        <v>60</v>
      </c>
    </row>
    <row r="4" spans="1:21" x14ac:dyDescent="0.25">
      <c r="A4" s="83">
        <v>2020</v>
      </c>
      <c r="B4" s="7" t="s">
        <v>32</v>
      </c>
      <c r="C4" s="7">
        <v>1</v>
      </c>
      <c r="D4" s="28">
        <v>191</v>
      </c>
      <c r="E4" s="28">
        <v>93753</v>
      </c>
      <c r="F4" s="28">
        <v>93944</v>
      </c>
      <c r="G4" s="28">
        <v>57</v>
      </c>
      <c r="H4" s="28">
        <v>445001</v>
      </c>
      <c r="I4" s="28">
        <f t="shared" ref="I4:I15" si="0">SUM(G4:H4)</f>
        <v>445058</v>
      </c>
      <c r="J4" s="29" t="s">
        <v>4</v>
      </c>
      <c r="K4" s="31">
        <v>185963</v>
      </c>
      <c r="L4" s="31">
        <v>185963</v>
      </c>
      <c r="M4" s="33">
        <v>0</v>
      </c>
      <c r="N4" s="31">
        <v>126785</v>
      </c>
      <c r="O4" s="31">
        <v>126785</v>
      </c>
      <c r="P4" s="31">
        <v>2</v>
      </c>
      <c r="Q4" s="31">
        <v>249645</v>
      </c>
      <c r="R4" s="31">
        <v>249647</v>
      </c>
      <c r="S4" s="34">
        <v>30.94</v>
      </c>
      <c r="T4" s="37">
        <v>32.729999999999997</v>
      </c>
      <c r="U4" s="39">
        <f>(S4+T4)/2</f>
        <v>31.835000000000001</v>
      </c>
    </row>
    <row r="5" spans="1:21" x14ac:dyDescent="0.25">
      <c r="A5" s="83"/>
      <c r="B5" s="7" t="s">
        <v>31</v>
      </c>
      <c r="C5" s="7">
        <v>1</v>
      </c>
      <c r="D5" s="28">
        <v>119</v>
      </c>
      <c r="E5" s="28">
        <v>67554</v>
      </c>
      <c r="F5" s="28">
        <v>67673</v>
      </c>
      <c r="G5" s="28">
        <v>34</v>
      </c>
      <c r="H5" s="28">
        <v>416004</v>
      </c>
      <c r="I5" s="28">
        <f t="shared" si="0"/>
        <v>416038</v>
      </c>
      <c r="J5" s="29" t="s">
        <v>4</v>
      </c>
      <c r="K5" s="31">
        <v>173916</v>
      </c>
      <c r="L5" s="31">
        <v>173916</v>
      </c>
      <c r="M5" s="33">
        <v>0</v>
      </c>
      <c r="N5" s="31">
        <v>117066</v>
      </c>
      <c r="O5" s="31">
        <v>117066</v>
      </c>
      <c r="P5" s="31">
        <v>115</v>
      </c>
      <c r="Q5" s="31">
        <v>202570</v>
      </c>
      <c r="R5" s="31">
        <v>202685</v>
      </c>
      <c r="S5" s="35">
        <v>25.83</v>
      </c>
      <c r="T5" s="38">
        <v>28.95</v>
      </c>
      <c r="U5" s="39">
        <f t="shared" ref="U5:U51" si="1">(S5+T5)/2</f>
        <v>27.39</v>
      </c>
    </row>
    <row r="6" spans="1:21" x14ac:dyDescent="0.25">
      <c r="A6" s="83"/>
      <c r="B6" s="7" t="s">
        <v>30</v>
      </c>
      <c r="C6" s="7">
        <v>1</v>
      </c>
      <c r="D6" s="28">
        <v>117</v>
      </c>
      <c r="E6" s="28">
        <v>53952</v>
      </c>
      <c r="F6" s="28">
        <v>54069</v>
      </c>
      <c r="G6" s="28">
        <v>35</v>
      </c>
      <c r="H6" s="28">
        <v>514988</v>
      </c>
      <c r="I6" s="28">
        <f t="shared" si="0"/>
        <v>515023</v>
      </c>
      <c r="J6" s="29" t="s">
        <v>4</v>
      </c>
      <c r="K6" s="31">
        <v>168919</v>
      </c>
      <c r="L6" s="31">
        <v>168919</v>
      </c>
      <c r="M6" s="33">
        <v>0</v>
      </c>
      <c r="N6" s="31">
        <v>111819</v>
      </c>
      <c r="O6" s="31">
        <v>111819</v>
      </c>
      <c r="P6" s="31">
        <v>25</v>
      </c>
      <c r="Q6" s="31">
        <v>184038</v>
      </c>
      <c r="R6" s="31">
        <v>184063</v>
      </c>
      <c r="S6" s="35">
        <v>22.46</v>
      </c>
      <c r="T6" s="38">
        <v>24.84</v>
      </c>
      <c r="U6" s="39">
        <f t="shared" si="1"/>
        <v>23.65</v>
      </c>
    </row>
    <row r="7" spans="1:21" x14ac:dyDescent="0.25">
      <c r="A7" s="83"/>
      <c r="B7" s="7" t="s">
        <v>29</v>
      </c>
      <c r="C7" s="7">
        <v>1</v>
      </c>
      <c r="D7" s="28">
        <v>54</v>
      </c>
      <c r="E7" s="28">
        <v>35868</v>
      </c>
      <c r="F7" s="28">
        <v>35.921999999999997</v>
      </c>
      <c r="G7" s="28">
        <v>30</v>
      </c>
      <c r="H7" s="28">
        <v>454235</v>
      </c>
      <c r="I7" s="28">
        <f t="shared" si="0"/>
        <v>454265</v>
      </c>
      <c r="J7" s="29" t="s">
        <v>4</v>
      </c>
      <c r="K7" s="31">
        <v>168194</v>
      </c>
      <c r="L7" s="31">
        <v>168194</v>
      </c>
      <c r="M7" s="33">
        <v>0</v>
      </c>
      <c r="N7" s="31">
        <v>99658</v>
      </c>
      <c r="O7" s="31">
        <v>99658</v>
      </c>
      <c r="P7" s="31">
        <v>123</v>
      </c>
      <c r="Q7" s="31">
        <v>212650</v>
      </c>
      <c r="R7" s="31">
        <v>212773</v>
      </c>
      <c r="S7" s="35">
        <v>24.84</v>
      </c>
      <c r="T7" s="38">
        <v>30.62</v>
      </c>
      <c r="U7" s="39">
        <f t="shared" si="1"/>
        <v>27.73</v>
      </c>
    </row>
    <row r="8" spans="1:21" x14ac:dyDescent="0.25">
      <c r="A8" s="83"/>
      <c r="B8" s="7" t="s">
        <v>28</v>
      </c>
      <c r="C8" s="7">
        <v>1</v>
      </c>
      <c r="D8" s="28">
        <v>763</v>
      </c>
      <c r="E8" s="28">
        <v>51.32</v>
      </c>
      <c r="F8" s="28">
        <v>51895</v>
      </c>
      <c r="G8" s="28">
        <v>38</v>
      </c>
      <c r="H8" s="28">
        <v>448206</v>
      </c>
      <c r="I8" s="28">
        <f t="shared" si="0"/>
        <v>448244</v>
      </c>
      <c r="J8" s="28">
        <v>2</v>
      </c>
      <c r="K8" s="31">
        <v>235405</v>
      </c>
      <c r="L8" s="31">
        <v>235407</v>
      </c>
      <c r="M8" s="33">
        <v>0</v>
      </c>
      <c r="N8" s="31">
        <v>131899</v>
      </c>
      <c r="O8" s="31">
        <v>131899</v>
      </c>
      <c r="P8" s="31">
        <v>31</v>
      </c>
      <c r="Q8" s="31">
        <v>258602</v>
      </c>
      <c r="R8" s="31">
        <v>258633</v>
      </c>
      <c r="S8" s="35">
        <v>25.41</v>
      </c>
      <c r="T8" s="38">
        <v>23.74</v>
      </c>
      <c r="U8" s="39">
        <f t="shared" si="1"/>
        <v>24.574999999999999</v>
      </c>
    </row>
    <row r="9" spans="1:21" x14ac:dyDescent="0.25">
      <c r="A9" s="83"/>
      <c r="B9" s="7" t="s">
        <v>27</v>
      </c>
      <c r="C9" s="7">
        <v>1</v>
      </c>
      <c r="D9" s="28">
        <v>33</v>
      </c>
      <c r="E9" s="28">
        <v>16202</v>
      </c>
      <c r="F9" s="28">
        <v>16235</v>
      </c>
      <c r="G9" s="28">
        <v>31</v>
      </c>
      <c r="H9" s="28">
        <v>137219</v>
      </c>
      <c r="I9" s="28">
        <f t="shared" si="0"/>
        <v>137250</v>
      </c>
      <c r="J9" s="28">
        <v>2</v>
      </c>
      <c r="K9" s="31">
        <v>167643</v>
      </c>
      <c r="L9" s="31">
        <v>167645</v>
      </c>
      <c r="M9" s="33">
        <v>0</v>
      </c>
      <c r="N9" s="31">
        <v>51862</v>
      </c>
      <c r="O9" s="31">
        <v>51862</v>
      </c>
      <c r="P9" s="31">
        <v>11</v>
      </c>
      <c r="Q9" s="31">
        <v>11525</v>
      </c>
      <c r="R9" s="31">
        <v>111536</v>
      </c>
      <c r="S9" s="35">
        <v>20.94</v>
      </c>
      <c r="T9" s="38">
        <v>24.85</v>
      </c>
      <c r="U9" s="39">
        <f t="shared" si="1"/>
        <v>22.895000000000003</v>
      </c>
    </row>
    <row r="10" spans="1:21" x14ac:dyDescent="0.25">
      <c r="A10" s="83"/>
      <c r="B10" s="7" t="s">
        <v>26</v>
      </c>
      <c r="C10" s="7">
        <v>1</v>
      </c>
      <c r="D10" s="29">
        <v>0</v>
      </c>
      <c r="E10" s="28">
        <v>152</v>
      </c>
      <c r="F10" s="28">
        <v>152</v>
      </c>
      <c r="G10" s="29" t="s">
        <v>4</v>
      </c>
      <c r="H10" s="28">
        <v>37263</v>
      </c>
      <c r="I10" s="28">
        <f t="shared" si="0"/>
        <v>37263</v>
      </c>
      <c r="J10" s="29" t="s">
        <v>4</v>
      </c>
      <c r="K10" s="31">
        <v>23215</v>
      </c>
      <c r="L10" s="31">
        <v>23215</v>
      </c>
      <c r="M10" s="33">
        <v>0</v>
      </c>
      <c r="N10" s="31">
        <v>1341</v>
      </c>
      <c r="O10" s="31">
        <v>1341</v>
      </c>
      <c r="P10" s="33">
        <v>0</v>
      </c>
      <c r="Q10" s="31">
        <v>13689</v>
      </c>
      <c r="R10" s="31">
        <v>13689</v>
      </c>
      <c r="S10" s="35">
        <v>16.649999999999999</v>
      </c>
      <c r="T10" s="38">
        <v>15.74</v>
      </c>
      <c r="U10" s="39">
        <f t="shared" si="1"/>
        <v>16.195</v>
      </c>
    </row>
    <row r="11" spans="1:21" x14ac:dyDescent="0.25">
      <c r="A11" s="83"/>
      <c r="B11" s="7" t="s">
        <v>25</v>
      </c>
      <c r="C11" s="7">
        <v>1</v>
      </c>
      <c r="D11" s="29">
        <v>0</v>
      </c>
      <c r="E11" s="28">
        <v>86</v>
      </c>
      <c r="F11" s="28">
        <v>86</v>
      </c>
      <c r="G11" s="29" t="s">
        <v>4</v>
      </c>
      <c r="H11" s="28">
        <v>37257</v>
      </c>
      <c r="I11" s="28">
        <f t="shared" si="0"/>
        <v>37257</v>
      </c>
      <c r="J11" s="29" t="s">
        <v>4</v>
      </c>
      <c r="K11" s="31">
        <v>913</v>
      </c>
      <c r="L11" s="31">
        <v>913</v>
      </c>
      <c r="M11" s="33">
        <v>0</v>
      </c>
      <c r="N11" s="31">
        <v>600</v>
      </c>
      <c r="O11" s="31">
        <v>600</v>
      </c>
      <c r="P11" s="33">
        <v>0</v>
      </c>
      <c r="Q11" s="31">
        <v>264</v>
      </c>
      <c r="R11" s="31">
        <v>264</v>
      </c>
      <c r="S11" s="35">
        <v>18.64</v>
      </c>
      <c r="T11" s="38">
        <v>21.74</v>
      </c>
      <c r="U11" s="39">
        <f t="shared" si="1"/>
        <v>20.189999999999998</v>
      </c>
    </row>
    <row r="12" spans="1:21" x14ac:dyDescent="0.25">
      <c r="A12" s="83"/>
      <c r="B12" s="7" t="s">
        <v>24</v>
      </c>
      <c r="C12" s="7">
        <v>1</v>
      </c>
      <c r="D12" s="28">
        <v>11</v>
      </c>
      <c r="E12" s="28">
        <v>46786</v>
      </c>
      <c r="F12" s="28">
        <v>46797</v>
      </c>
      <c r="G12" s="29" t="s">
        <v>4</v>
      </c>
      <c r="H12" s="28">
        <v>37674</v>
      </c>
      <c r="I12" s="28">
        <f t="shared" si="0"/>
        <v>37674</v>
      </c>
      <c r="J12" s="29" t="s">
        <v>4</v>
      </c>
      <c r="K12" s="31">
        <v>381</v>
      </c>
      <c r="L12" s="31">
        <v>381</v>
      </c>
      <c r="M12" s="33">
        <v>0</v>
      </c>
      <c r="N12" s="31">
        <v>400</v>
      </c>
      <c r="O12" s="31">
        <v>400</v>
      </c>
      <c r="P12" s="33">
        <v>0</v>
      </c>
      <c r="Q12" s="31">
        <v>424</v>
      </c>
      <c r="R12" s="31">
        <v>424</v>
      </c>
      <c r="S12" s="35">
        <v>21.84</v>
      </c>
      <c r="T12" s="38">
        <v>30.64</v>
      </c>
      <c r="U12" s="39">
        <f t="shared" si="1"/>
        <v>26.240000000000002</v>
      </c>
    </row>
    <row r="13" spans="1:21" x14ac:dyDescent="0.25">
      <c r="A13" s="83"/>
      <c r="B13" s="7" t="s">
        <v>23</v>
      </c>
      <c r="C13" s="7">
        <v>1</v>
      </c>
      <c r="D13" s="28">
        <v>3967</v>
      </c>
      <c r="E13" s="28">
        <v>192522</v>
      </c>
      <c r="F13" s="28">
        <v>196489</v>
      </c>
      <c r="G13" s="28">
        <v>3657</v>
      </c>
      <c r="H13" s="28">
        <v>324947</v>
      </c>
      <c r="I13" s="28">
        <f t="shared" si="0"/>
        <v>328604</v>
      </c>
      <c r="J13" s="28">
        <v>8</v>
      </c>
      <c r="K13" s="31">
        <v>199760</v>
      </c>
      <c r="L13" s="31">
        <v>199768</v>
      </c>
      <c r="M13" s="33">
        <v>0</v>
      </c>
      <c r="N13" s="31">
        <v>56057</v>
      </c>
      <c r="O13" s="31">
        <v>56057</v>
      </c>
      <c r="P13" s="31">
        <v>782</v>
      </c>
      <c r="Q13" s="31">
        <v>131918</v>
      </c>
      <c r="R13" s="31">
        <v>13270</v>
      </c>
      <c r="S13" s="35">
        <v>25.85</v>
      </c>
      <c r="T13" s="38">
        <v>51.25</v>
      </c>
      <c r="U13" s="39">
        <f t="shared" si="1"/>
        <v>38.549999999999997</v>
      </c>
    </row>
    <row r="14" spans="1:21" x14ac:dyDescent="0.25">
      <c r="A14" s="83"/>
      <c r="B14" s="7" t="s">
        <v>47</v>
      </c>
      <c r="C14" s="7">
        <v>1</v>
      </c>
      <c r="D14" s="28">
        <v>10039</v>
      </c>
      <c r="E14" s="28">
        <v>31838</v>
      </c>
      <c r="F14" s="28">
        <v>329094</v>
      </c>
      <c r="G14" s="28">
        <v>8017</v>
      </c>
      <c r="H14" s="28">
        <v>565236</v>
      </c>
      <c r="I14" s="28">
        <f t="shared" si="0"/>
        <v>573253</v>
      </c>
      <c r="J14" s="28">
        <v>56</v>
      </c>
      <c r="K14" s="31">
        <v>359174</v>
      </c>
      <c r="L14" s="31">
        <v>359230</v>
      </c>
      <c r="M14" s="33">
        <v>0</v>
      </c>
      <c r="N14" s="31">
        <v>107525</v>
      </c>
      <c r="O14" s="31">
        <v>107525</v>
      </c>
      <c r="P14" s="31">
        <v>1147</v>
      </c>
      <c r="Q14" s="31">
        <v>190566</v>
      </c>
      <c r="R14" s="31">
        <v>191713</v>
      </c>
      <c r="S14" s="35">
        <v>44.78</v>
      </c>
      <c r="T14" s="38">
        <v>60.87</v>
      </c>
      <c r="U14" s="39">
        <f t="shared" si="1"/>
        <v>52.825000000000003</v>
      </c>
    </row>
    <row r="15" spans="1:21" x14ac:dyDescent="0.25">
      <c r="A15" s="83"/>
      <c r="B15" s="7" t="s">
        <v>22</v>
      </c>
      <c r="C15" s="7">
        <v>1</v>
      </c>
      <c r="D15" s="28">
        <v>21039</v>
      </c>
      <c r="E15" s="28">
        <v>453175</v>
      </c>
      <c r="F15" s="28">
        <v>474214</v>
      </c>
      <c r="G15" s="28">
        <v>12145</v>
      </c>
      <c r="H15" s="28">
        <v>808045</v>
      </c>
      <c r="I15" s="28">
        <f t="shared" si="0"/>
        <v>820190</v>
      </c>
      <c r="J15" s="28">
        <v>184</v>
      </c>
      <c r="K15" s="31">
        <v>581688</v>
      </c>
      <c r="L15" s="31">
        <v>581872</v>
      </c>
      <c r="M15" s="33">
        <v>0</v>
      </c>
      <c r="N15" s="33" t="s">
        <v>14</v>
      </c>
      <c r="O15" s="33" t="s">
        <v>14</v>
      </c>
      <c r="P15" s="31">
        <v>1217</v>
      </c>
      <c r="Q15" s="31">
        <v>422255</v>
      </c>
      <c r="R15" s="31">
        <v>423472</v>
      </c>
      <c r="S15" s="36">
        <v>43.36</v>
      </c>
      <c r="T15" s="38">
        <v>58.15</v>
      </c>
      <c r="U15" s="39">
        <f t="shared" si="1"/>
        <v>50.754999999999995</v>
      </c>
    </row>
    <row r="16" spans="1:21" x14ac:dyDescent="0.25">
      <c r="A16" s="83">
        <v>2019</v>
      </c>
      <c r="B16" s="7" t="s">
        <v>32</v>
      </c>
      <c r="C16" s="7">
        <v>1</v>
      </c>
      <c r="D16" s="30" t="s">
        <v>39</v>
      </c>
      <c r="E16" s="30">
        <v>521528</v>
      </c>
      <c r="F16" s="30">
        <f>D16+E16</f>
        <v>543718</v>
      </c>
      <c r="G16" s="30">
        <v>15302</v>
      </c>
      <c r="H16" s="30">
        <v>1026345</v>
      </c>
      <c r="I16" s="30">
        <v>1041647</v>
      </c>
      <c r="J16" s="30">
        <v>100</v>
      </c>
      <c r="K16" s="32">
        <v>1167755</v>
      </c>
      <c r="L16" s="32">
        <v>1167855</v>
      </c>
      <c r="M16" s="32">
        <v>2384</v>
      </c>
      <c r="N16" s="32">
        <v>198179</v>
      </c>
      <c r="O16" s="32">
        <v>200563</v>
      </c>
      <c r="P16" s="32">
        <v>1455</v>
      </c>
      <c r="Q16" s="32">
        <v>827457</v>
      </c>
      <c r="R16" s="32">
        <v>828912</v>
      </c>
      <c r="S16" s="35">
        <v>59.97</v>
      </c>
      <c r="T16" s="38">
        <v>81.540000000000006</v>
      </c>
      <c r="U16" s="39">
        <f t="shared" si="1"/>
        <v>70.754999999999995</v>
      </c>
    </row>
    <row r="17" spans="1:21" x14ac:dyDescent="0.25">
      <c r="A17" s="83"/>
      <c r="B17" s="7" t="s">
        <v>31</v>
      </c>
      <c r="C17" s="7">
        <v>0</v>
      </c>
      <c r="D17" s="30" t="s">
        <v>38</v>
      </c>
      <c r="E17" s="30">
        <v>337300</v>
      </c>
      <c r="F17" s="30">
        <f t="shared" ref="F17:F27" si="2">D17+E17</f>
        <v>355009</v>
      </c>
      <c r="G17" s="30">
        <v>16548</v>
      </c>
      <c r="H17" s="30">
        <v>660696</v>
      </c>
      <c r="I17" s="30">
        <v>677244</v>
      </c>
      <c r="J17" s="30">
        <v>327</v>
      </c>
      <c r="K17" s="32">
        <v>526820</v>
      </c>
      <c r="L17" s="32">
        <v>527147</v>
      </c>
      <c r="M17" s="32">
        <v>2137</v>
      </c>
      <c r="N17" s="32">
        <v>111845</v>
      </c>
      <c r="O17" s="32">
        <v>113982</v>
      </c>
      <c r="P17" s="32">
        <v>1546</v>
      </c>
      <c r="Q17" s="32">
        <v>273140</v>
      </c>
      <c r="R17" s="32">
        <v>274686</v>
      </c>
      <c r="S17" s="35">
        <v>54.73</v>
      </c>
      <c r="T17" s="38">
        <v>67.930000000000007</v>
      </c>
      <c r="U17" s="39">
        <f t="shared" si="1"/>
        <v>61.33</v>
      </c>
    </row>
    <row r="18" spans="1:21" x14ac:dyDescent="0.25">
      <c r="A18" s="83"/>
      <c r="B18" s="7" t="s">
        <v>30</v>
      </c>
      <c r="C18" s="7">
        <v>0</v>
      </c>
      <c r="D18" s="30" t="s">
        <v>37</v>
      </c>
      <c r="E18" s="30">
        <v>313408</v>
      </c>
      <c r="F18" s="30">
        <f t="shared" si="2"/>
        <v>329438</v>
      </c>
      <c r="G18" s="30">
        <v>20959</v>
      </c>
      <c r="H18" s="30">
        <v>598674</v>
      </c>
      <c r="I18" s="30">
        <v>619633</v>
      </c>
      <c r="J18" s="30">
        <v>307</v>
      </c>
      <c r="K18" s="32">
        <v>613233</v>
      </c>
      <c r="L18" s="32">
        <v>613540</v>
      </c>
      <c r="M18" s="32">
        <v>2366</v>
      </c>
      <c r="N18" s="32">
        <v>218850</v>
      </c>
      <c r="O18" s="32">
        <v>221215</v>
      </c>
      <c r="P18" s="32">
        <v>2069</v>
      </c>
      <c r="Q18" s="32">
        <v>223585</v>
      </c>
      <c r="R18" s="32">
        <v>225654</v>
      </c>
      <c r="S18" s="35">
        <v>55.66</v>
      </c>
      <c r="T18" s="38">
        <v>70.12</v>
      </c>
      <c r="U18" s="39">
        <f t="shared" si="1"/>
        <v>62.89</v>
      </c>
    </row>
    <row r="19" spans="1:21" x14ac:dyDescent="0.25">
      <c r="A19" s="83"/>
      <c r="B19" s="7" t="s">
        <v>29</v>
      </c>
      <c r="C19" s="7">
        <v>0</v>
      </c>
      <c r="D19" s="30" t="s">
        <v>36</v>
      </c>
      <c r="E19" s="30">
        <v>255809</v>
      </c>
      <c r="F19" s="30">
        <f t="shared" si="2"/>
        <v>286740</v>
      </c>
      <c r="G19" s="30">
        <v>25091</v>
      </c>
      <c r="H19" s="30">
        <v>1663679</v>
      </c>
      <c r="I19" s="30">
        <v>1688770</v>
      </c>
      <c r="J19" s="30">
        <v>468</v>
      </c>
      <c r="K19" s="32">
        <v>563553</v>
      </c>
      <c r="L19" s="32">
        <v>564021</v>
      </c>
      <c r="M19" s="32">
        <v>2396</v>
      </c>
      <c r="N19" s="32">
        <v>110210</v>
      </c>
      <c r="O19" s="32">
        <v>112606</v>
      </c>
      <c r="P19" s="32">
        <v>2263</v>
      </c>
      <c r="Q19" s="32">
        <v>227380</v>
      </c>
      <c r="R19" s="32">
        <v>229643</v>
      </c>
      <c r="S19" s="35">
        <v>48.99</v>
      </c>
      <c r="T19" s="38">
        <v>68.760000000000005</v>
      </c>
      <c r="U19" s="39">
        <f t="shared" si="1"/>
        <v>58.875</v>
      </c>
    </row>
    <row r="20" spans="1:21" x14ac:dyDescent="0.25">
      <c r="A20" s="83"/>
      <c r="B20" s="7" t="s">
        <v>28</v>
      </c>
      <c r="C20" s="7">
        <v>0</v>
      </c>
      <c r="D20" s="30" t="s">
        <v>35</v>
      </c>
      <c r="E20" s="30">
        <v>199422</v>
      </c>
      <c r="F20" s="30">
        <f t="shared" si="2"/>
        <v>237403</v>
      </c>
      <c r="G20" s="30">
        <v>37830</v>
      </c>
      <c r="H20" s="30">
        <v>608318</v>
      </c>
      <c r="I20" s="30">
        <v>646148</v>
      </c>
      <c r="J20" s="30">
        <v>478</v>
      </c>
      <c r="K20" s="32">
        <v>497730</v>
      </c>
      <c r="L20" s="32">
        <v>498208</v>
      </c>
      <c r="M20" s="32">
        <v>2472</v>
      </c>
      <c r="N20" s="32">
        <v>112461</v>
      </c>
      <c r="O20" s="32">
        <v>114933</v>
      </c>
      <c r="P20" s="32">
        <v>2272</v>
      </c>
      <c r="Q20" s="32">
        <v>170152</v>
      </c>
      <c r="R20" s="32">
        <v>172424</v>
      </c>
      <c r="S20" s="35">
        <v>52.86</v>
      </c>
      <c r="T20" s="38">
        <v>65.319999999999993</v>
      </c>
      <c r="U20" s="39">
        <f t="shared" si="1"/>
        <v>59.089999999999996</v>
      </c>
    </row>
    <row r="21" spans="1:21" x14ac:dyDescent="0.25">
      <c r="A21" s="83"/>
      <c r="B21" s="7" t="s">
        <v>27</v>
      </c>
      <c r="C21" s="7">
        <v>0</v>
      </c>
      <c r="D21" s="30" t="s">
        <v>34</v>
      </c>
      <c r="E21" s="30">
        <v>349444</v>
      </c>
      <c r="F21" s="30">
        <f t="shared" si="2"/>
        <v>375573</v>
      </c>
      <c r="G21" s="30">
        <v>32028</v>
      </c>
      <c r="H21" s="30">
        <v>915116</v>
      </c>
      <c r="I21" s="30">
        <v>947144</v>
      </c>
      <c r="J21" s="30">
        <v>627</v>
      </c>
      <c r="K21" s="32">
        <v>868793</v>
      </c>
      <c r="L21" s="32">
        <v>869420</v>
      </c>
      <c r="M21" s="32">
        <v>2300</v>
      </c>
      <c r="N21" s="32">
        <v>188071</v>
      </c>
      <c r="O21" s="32">
        <v>190372</v>
      </c>
      <c r="P21" s="32">
        <v>2493</v>
      </c>
      <c r="Q21" s="32">
        <v>433395</v>
      </c>
      <c r="R21" s="32">
        <v>43888</v>
      </c>
      <c r="S21" s="35">
        <v>51.88</v>
      </c>
      <c r="T21" s="38">
        <v>67.73</v>
      </c>
      <c r="U21" s="39">
        <f t="shared" si="1"/>
        <v>59.805000000000007</v>
      </c>
    </row>
    <row r="22" spans="1:21" x14ac:dyDescent="0.25">
      <c r="A22" s="83"/>
      <c r="B22" s="7" t="s">
        <v>26</v>
      </c>
      <c r="C22" s="7">
        <v>0</v>
      </c>
      <c r="D22" s="30">
        <v>13249</v>
      </c>
      <c r="E22" s="30">
        <v>403040</v>
      </c>
      <c r="F22" s="30">
        <f t="shared" si="2"/>
        <v>416289</v>
      </c>
      <c r="G22" s="30">
        <v>13816</v>
      </c>
      <c r="H22" s="30">
        <v>1504022</v>
      </c>
      <c r="I22" s="30">
        <v>1517838</v>
      </c>
      <c r="J22" s="30">
        <v>517</v>
      </c>
      <c r="K22" s="32">
        <v>997043</v>
      </c>
      <c r="L22" s="32">
        <v>997560</v>
      </c>
      <c r="M22" s="32">
        <v>1456</v>
      </c>
      <c r="N22" s="32">
        <v>346343</v>
      </c>
      <c r="O22" s="32">
        <v>347799</v>
      </c>
      <c r="P22" s="32">
        <v>835</v>
      </c>
      <c r="Q22" s="32">
        <v>577552</v>
      </c>
      <c r="R22" s="32">
        <v>578387</v>
      </c>
      <c r="S22" s="35">
        <v>56.46</v>
      </c>
      <c r="T22" s="38">
        <v>68.64</v>
      </c>
      <c r="U22" s="39">
        <f t="shared" si="1"/>
        <v>62.55</v>
      </c>
    </row>
    <row r="23" spans="1:21" x14ac:dyDescent="0.25">
      <c r="A23" s="83"/>
      <c r="B23" s="7" t="s">
        <v>25</v>
      </c>
      <c r="C23" s="7">
        <v>0</v>
      </c>
      <c r="D23" s="30">
        <v>150312</v>
      </c>
      <c r="E23" s="30">
        <v>169884</v>
      </c>
      <c r="F23" s="30">
        <f t="shared" si="2"/>
        <v>320196</v>
      </c>
      <c r="G23" s="30">
        <v>155480</v>
      </c>
      <c r="H23" s="30">
        <v>658501</v>
      </c>
      <c r="I23" s="30">
        <v>673981</v>
      </c>
      <c r="J23" s="30">
        <v>316</v>
      </c>
      <c r="K23" s="32">
        <v>369570</v>
      </c>
      <c r="L23" s="32">
        <v>369886</v>
      </c>
      <c r="M23" s="32">
        <v>1772</v>
      </c>
      <c r="N23" s="32">
        <v>179546</v>
      </c>
      <c r="O23" s="32">
        <v>181317</v>
      </c>
      <c r="P23" s="32">
        <v>987</v>
      </c>
      <c r="Q23" s="32">
        <v>137764</v>
      </c>
      <c r="R23" s="32">
        <v>138351</v>
      </c>
      <c r="S23" s="35">
        <v>35.880000000000003</v>
      </c>
      <c r="T23" s="38">
        <v>60.35</v>
      </c>
      <c r="U23" s="39">
        <f t="shared" si="1"/>
        <v>48.115000000000002</v>
      </c>
    </row>
    <row r="24" spans="1:21" x14ac:dyDescent="0.25">
      <c r="A24" s="83"/>
      <c r="B24" s="7" t="s">
        <v>24</v>
      </c>
      <c r="C24" s="7">
        <v>0</v>
      </c>
      <c r="D24" s="30">
        <v>14245</v>
      </c>
      <c r="E24" s="30">
        <v>369936</v>
      </c>
      <c r="F24" s="30">
        <f t="shared" si="2"/>
        <v>384181</v>
      </c>
      <c r="G24" s="30">
        <v>16123</v>
      </c>
      <c r="H24" s="30">
        <v>752775</v>
      </c>
      <c r="I24" s="30">
        <v>768898</v>
      </c>
      <c r="J24" s="30">
        <v>493</v>
      </c>
      <c r="K24" s="32">
        <v>700610</v>
      </c>
      <c r="L24" s="32">
        <v>701103</v>
      </c>
      <c r="M24" s="32">
        <v>3504</v>
      </c>
      <c r="N24" s="32">
        <v>125315</v>
      </c>
      <c r="O24" s="32">
        <v>128819</v>
      </c>
      <c r="P24" s="32">
        <v>737</v>
      </c>
      <c r="Q24" s="32">
        <v>266770</v>
      </c>
      <c r="R24" s="32">
        <v>267507</v>
      </c>
      <c r="S24" s="35">
        <v>41.55</v>
      </c>
      <c r="T24" s="38">
        <v>65.88</v>
      </c>
      <c r="U24" s="39">
        <f t="shared" si="1"/>
        <v>53.714999999999996</v>
      </c>
    </row>
    <row r="25" spans="1:21" x14ac:dyDescent="0.25">
      <c r="A25" s="83"/>
      <c r="B25" s="7" t="s">
        <v>23</v>
      </c>
      <c r="C25" s="7">
        <v>0</v>
      </c>
      <c r="D25" s="30">
        <v>17441</v>
      </c>
      <c r="E25" s="30">
        <v>365138</v>
      </c>
      <c r="F25" s="30">
        <f t="shared" si="2"/>
        <v>382579</v>
      </c>
      <c r="G25" s="30">
        <v>13606</v>
      </c>
      <c r="H25" s="30">
        <v>566216</v>
      </c>
      <c r="I25" s="30">
        <v>579822</v>
      </c>
      <c r="J25" s="30">
        <v>467</v>
      </c>
      <c r="K25" s="32">
        <v>586714</v>
      </c>
      <c r="L25" s="32">
        <v>587181</v>
      </c>
      <c r="M25" s="32">
        <v>2937</v>
      </c>
      <c r="N25" s="32">
        <v>104010</v>
      </c>
      <c r="O25" s="32">
        <v>106947</v>
      </c>
      <c r="P25" s="32">
        <v>728</v>
      </c>
      <c r="Q25" s="32">
        <v>139583</v>
      </c>
      <c r="R25" s="32">
        <v>140311</v>
      </c>
      <c r="S25" s="35">
        <v>41.89</v>
      </c>
      <c r="T25" s="38">
        <v>63.56</v>
      </c>
      <c r="U25" s="39">
        <f t="shared" si="1"/>
        <v>52.725000000000001</v>
      </c>
    </row>
    <row r="26" spans="1:21" x14ac:dyDescent="0.25">
      <c r="A26" s="83"/>
      <c r="B26" s="7" t="s">
        <v>47</v>
      </c>
      <c r="C26" s="7">
        <v>0</v>
      </c>
      <c r="D26" s="30">
        <v>16035</v>
      </c>
      <c r="E26" s="30">
        <v>323167</v>
      </c>
      <c r="F26" s="30">
        <f t="shared" si="2"/>
        <v>339202</v>
      </c>
      <c r="G26" s="30">
        <v>14405</v>
      </c>
      <c r="H26" s="30">
        <v>526902</v>
      </c>
      <c r="I26" s="30">
        <v>541307</v>
      </c>
      <c r="J26" s="30">
        <v>374</v>
      </c>
      <c r="K26" s="32">
        <v>562316</v>
      </c>
      <c r="L26" s="32">
        <v>562690</v>
      </c>
      <c r="M26" s="32">
        <v>7892</v>
      </c>
      <c r="N26" s="32">
        <v>128775</v>
      </c>
      <c r="O26" s="32">
        <v>136667</v>
      </c>
      <c r="P26" s="32">
        <v>1240</v>
      </c>
      <c r="Q26" s="32">
        <v>164371</v>
      </c>
      <c r="R26" s="32">
        <v>165611</v>
      </c>
      <c r="S26" s="35">
        <v>41.99</v>
      </c>
      <c r="T26" s="38">
        <v>61.33</v>
      </c>
      <c r="U26" s="39">
        <f t="shared" si="1"/>
        <v>51.66</v>
      </c>
    </row>
    <row r="27" spans="1:21" x14ac:dyDescent="0.25">
      <c r="A27" s="83"/>
      <c r="B27" s="7" t="s">
        <v>22</v>
      </c>
      <c r="C27" s="7">
        <v>0</v>
      </c>
      <c r="D27" s="30" t="s">
        <v>33</v>
      </c>
      <c r="E27" s="30">
        <v>351252</v>
      </c>
      <c r="F27" s="30">
        <f t="shared" si="2"/>
        <v>366372</v>
      </c>
      <c r="G27" s="30">
        <v>11862</v>
      </c>
      <c r="H27" s="30">
        <v>663860</v>
      </c>
      <c r="I27" s="30">
        <v>675722</v>
      </c>
      <c r="J27" s="30">
        <v>397</v>
      </c>
      <c r="K27" s="32">
        <v>553658</v>
      </c>
      <c r="L27" s="32">
        <v>554055</v>
      </c>
      <c r="M27" s="32">
        <v>10138</v>
      </c>
      <c r="N27" s="32">
        <v>170813</v>
      </c>
      <c r="O27" s="32">
        <v>180951</v>
      </c>
      <c r="P27" s="32">
        <v>2566</v>
      </c>
      <c r="Q27" s="32">
        <v>220863</v>
      </c>
      <c r="R27" s="32">
        <v>223429</v>
      </c>
      <c r="S27" s="35">
        <v>42.76</v>
      </c>
      <c r="T27" s="38">
        <v>59.17</v>
      </c>
      <c r="U27" s="39">
        <f t="shared" si="1"/>
        <v>50.965000000000003</v>
      </c>
    </row>
    <row r="28" spans="1:21" x14ac:dyDescent="0.25">
      <c r="A28" s="83">
        <v>2018</v>
      </c>
      <c r="B28" s="7" t="s">
        <v>32</v>
      </c>
      <c r="C28" s="7">
        <v>0</v>
      </c>
      <c r="D28" s="28">
        <v>9987</v>
      </c>
      <c r="E28" s="28">
        <v>710814</v>
      </c>
      <c r="F28" s="28">
        <f t="shared" ref="F28:F51" si="3">SUM(D28:E28)</f>
        <v>720801</v>
      </c>
      <c r="G28" s="28">
        <v>19938</v>
      </c>
      <c r="H28" s="28">
        <v>1085094</v>
      </c>
      <c r="I28" s="28">
        <f t="shared" ref="I28:I51" si="4">SUM(G28:H28)</f>
        <v>1105032</v>
      </c>
      <c r="J28" s="28">
        <v>132</v>
      </c>
      <c r="K28" s="31">
        <v>1159994</v>
      </c>
      <c r="L28" s="31">
        <f t="shared" ref="L28:L51" si="5">SUM(J28:K28)</f>
        <v>1160126</v>
      </c>
      <c r="M28" s="31">
        <v>1418</v>
      </c>
      <c r="N28" s="31">
        <v>218982</v>
      </c>
      <c r="O28" s="31">
        <f t="shared" ref="O28:O51" si="6">SUM(M28:N28)</f>
        <v>220400</v>
      </c>
      <c r="P28" s="31">
        <v>1233</v>
      </c>
      <c r="Q28" s="31">
        <v>310715</v>
      </c>
      <c r="R28" s="31">
        <f t="shared" ref="R28:R51" si="7">SUM(P28:Q28)</f>
        <v>311948</v>
      </c>
      <c r="S28" s="35">
        <v>41.89</v>
      </c>
      <c r="T28" s="38">
        <v>80.25</v>
      </c>
      <c r="U28" s="39">
        <f t="shared" si="1"/>
        <v>61.07</v>
      </c>
    </row>
    <row r="29" spans="1:21" x14ac:dyDescent="0.25">
      <c r="A29" s="83"/>
      <c r="B29" s="7" t="s">
        <v>31</v>
      </c>
      <c r="C29" s="7">
        <v>0</v>
      </c>
      <c r="D29" s="28">
        <v>13953</v>
      </c>
      <c r="E29" s="28">
        <v>319414</v>
      </c>
      <c r="F29" s="28">
        <f t="shared" si="3"/>
        <v>333367</v>
      </c>
      <c r="G29" s="28">
        <v>16445</v>
      </c>
      <c r="H29" s="28">
        <v>483011</v>
      </c>
      <c r="I29" s="28">
        <f t="shared" si="4"/>
        <v>499456</v>
      </c>
      <c r="J29" s="28">
        <v>82</v>
      </c>
      <c r="K29" s="31">
        <v>563420</v>
      </c>
      <c r="L29" s="31">
        <f t="shared" si="5"/>
        <v>563502</v>
      </c>
      <c r="M29" s="31">
        <v>3017</v>
      </c>
      <c r="N29" s="31">
        <v>134272</v>
      </c>
      <c r="O29" s="31">
        <f t="shared" si="6"/>
        <v>137289</v>
      </c>
      <c r="P29" s="31">
        <v>1845</v>
      </c>
      <c r="Q29" s="31">
        <v>177372</v>
      </c>
      <c r="R29" s="31">
        <f t="shared" si="7"/>
        <v>179217</v>
      </c>
      <c r="S29" s="35">
        <v>36.229999999999997</v>
      </c>
      <c r="T29" s="38">
        <v>67.650000000000006</v>
      </c>
      <c r="U29" s="39">
        <f t="shared" si="1"/>
        <v>51.94</v>
      </c>
    </row>
    <row r="30" spans="1:21" x14ac:dyDescent="0.25">
      <c r="A30" s="83"/>
      <c r="B30" s="7" t="s">
        <v>30</v>
      </c>
      <c r="C30" s="7">
        <v>0</v>
      </c>
      <c r="D30" s="28" t="s">
        <v>41</v>
      </c>
      <c r="E30" s="28">
        <v>295248</v>
      </c>
      <c r="F30" s="28">
        <f t="shared" si="3"/>
        <v>295248</v>
      </c>
      <c r="G30" s="28">
        <v>22676</v>
      </c>
      <c r="H30" s="28">
        <v>536476</v>
      </c>
      <c r="I30" s="28">
        <f t="shared" si="4"/>
        <v>559152</v>
      </c>
      <c r="J30" s="28">
        <v>146</v>
      </c>
      <c r="K30" s="31">
        <v>553743</v>
      </c>
      <c r="L30" s="31">
        <f t="shared" si="5"/>
        <v>553889</v>
      </c>
      <c r="M30" s="31">
        <v>3136</v>
      </c>
      <c r="N30" s="31">
        <v>127870</v>
      </c>
      <c r="O30" s="31">
        <f t="shared" si="6"/>
        <v>131006</v>
      </c>
      <c r="P30" s="31">
        <v>1710</v>
      </c>
      <c r="Q30" s="31">
        <v>188259</v>
      </c>
      <c r="R30" s="31">
        <f t="shared" si="7"/>
        <v>189969</v>
      </c>
      <c r="S30" s="35">
        <v>31.54</v>
      </c>
      <c r="T30" s="38">
        <v>66.98</v>
      </c>
      <c r="U30" s="39">
        <f t="shared" si="1"/>
        <v>49.260000000000005</v>
      </c>
    </row>
    <row r="31" spans="1:21" x14ac:dyDescent="0.25">
      <c r="A31" s="83"/>
      <c r="B31" s="7" t="s">
        <v>29</v>
      </c>
      <c r="C31" s="7">
        <v>0</v>
      </c>
      <c r="D31" s="28">
        <v>21604</v>
      </c>
      <c r="E31" s="28">
        <v>267767</v>
      </c>
      <c r="F31" s="28">
        <f t="shared" si="3"/>
        <v>289371</v>
      </c>
      <c r="G31" s="28">
        <v>32308</v>
      </c>
      <c r="H31" s="28">
        <v>541895</v>
      </c>
      <c r="I31" s="28">
        <f t="shared" si="4"/>
        <v>574203</v>
      </c>
      <c r="J31" s="28">
        <v>90</v>
      </c>
      <c r="K31" s="31">
        <v>574029</v>
      </c>
      <c r="L31" s="31">
        <f t="shared" si="5"/>
        <v>574119</v>
      </c>
      <c r="M31" s="31">
        <v>3595</v>
      </c>
      <c r="N31" s="31">
        <v>120582</v>
      </c>
      <c r="O31" s="31">
        <f t="shared" si="6"/>
        <v>124177</v>
      </c>
      <c r="P31" s="31">
        <v>2019</v>
      </c>
      <c r="Q31" s="31">
        <v>155795</v>
      </c>
      <c r="R31" s="31">
        <f t="shared" si="7"/>
        <v>157814</v>
      </c>
      <c r="S31" s="35">
        <v>34.35</v>
      </c>
      <c r="T31" s="38">
        <v>67.459999999999994</v>
      </c>
      <c r="U31" s="39">
        <f t="shared" si="1"/>
        <v>50.905000000000001</v>
      </c>
    </row>
    <row r="32" spans="1:21" x14ac:dyDescent="0.25">
      <c r="A32" s="83"/>
      <c r="B32" s="7" t="s">
        <v>28</v>
      </c>
      <c r="C32" s="7">
        <v>0</v>
      </c>
      <c r="D32" s="28">
        <v>37653</v>
      </c>
      <c r="E32" s="28">
        <v>215154</v>
      </c>
      <c r="F32" s="28">
        <f t="shared" si="3"/>
        <v>252807</v>
      </c>
      <c r="G32" s="28">
        <v>48852</v>
      </c>
      <c r="H32" s="28">
        <v>499663</v>
      </c>
      <c r="I32" s="28">
        <f t="shared" si="4"/>
        <v>548515</v>
      </c>
      <c r="J32" s="28">
        <v>109</v>
      </c>
      <c r="K32" s="31">
        <v>447895</v>
      </c>
      <c r="L32" s="31">
        <f t="shared" si="5"/>
        <v>448004</v>
      </c>
      <c r="M32" s="31">
        <v>3437</v>
      </c>
      <c r="N32" s="31">
        <v>111023</v>
      </c>
      <c r="O32" s="31">
        <f t="shared" si="6"/>
        <v>114460</v>
      </c>
      <c r="P32" s="31">
        <v>2257</v>
      </c>
      <c r="Q32" s="31">
        <v>129109</v>
      </c>
      <c r="R32" s="31">
        <f t="shared" si="7"/>
        <v>131366</v>
      </c>
      <c r="S32" s="35">
        <v>35.409999999999997</v>
      </c>
      <c r="T32" s="38">
        <v>65.540000000000006</v>
      </c>
      <c r="U32" s="39">
        <f t="shared" si="1"/>
        <v>50.475000000000001</v>
      </c>
    </row>
    <row r="33" spans="1:21" x14ac:dyDescent="0.25">
      <c r="A33" s="83"/>
      <c r="B33" s="7" t="s">
        <v>27</v>
      </c>
      <c r="C33" s="7">
        <v>0</v>
      </c>
      <c r="D33" s="28">
        <v>32715</v>
      </c>
      <c r="E33" s="28">
        <v>397184</v>
      </c>
      <c r="F33" s="28">
        <f t="shared" si="3"/>
        <v>429899</v>
      </c>
      <c r="G33" s="28">
        <v>42378</v>
      </c>
      <c r="H33" s="28">
        <v>683885</v>
      </c>
      <c r="I33" s="28">
        <f t="shared" si="4"/>
        <v>726263</v>
      </c>
      <c r="J33" s="28">
        <v>412</v>
      </c>
      <c r="K33" s="31">
        <v>875957</v>
      </c>
      <c r="L33" s="31">
        <f t="shared" si="5"/>
        <v>876369</v>
      </c>
      <c r="M33" s="31">
        <v>3543</v>
      </c>
      <c r="N33" s="31">
        <v>216125</v>
      </c>
      <c r="O33" s="31">
        <f t="shared" si="6"/>
        <v>219668</v>
      </c>
      <c r="P33" s="31">
        <v>2136</v>
      </c>
      <c r="Q33" s="31">
        <v>356421</v>
      </c>
      <c r="R33" s="31">
        <f t="shared" si="7"/>
        <v>358557</v>
      </c>
      <c r="S33" s="35">
        <v>37.69</v>
      </c>
      <c r="T33" s="38">
        <v>66.84</v>
      </c>
      <c r="U33" s="39">
        <f t="shared" si="1"/>
        <v>52.265000000000001</v>
      </c>
    </row>
    <row r="34" spans="1:21" x14ac:dyDescent="0.25">
      <c r="A34" s="83"/>
      <c r="B34" s="7" t="s">
        <v>26</v>
      </c>
      <c r="C34" s="7">
        <v>0</v>
      </c>
      <c r="D34" s="28">
        <v>9644</v>
      </c>
      <c r="E34" s="28">
        <v>389026</v>
      </c>
      <c r="F34" s="28">
        <f t="shared" si="3"/>
        <v>398670</v>
      </c>
      <c r="G34" s="28">
        <v>16047</v>
      </c>
      <c r="H34" s="28">
        <v>784196</v>
      </c>
      <c r="I34" s="28">
        <f t="shared" si="4"/>
        <v>800243</v>
      </c>
      <c r="J34" s="28">
        <v>3812</v>
      </c>
      <c r="K34" s="31">
        <v>993299</v>
      </c>
      <c r="L34" s="31">
        <f t="shared" si="5"/>
        <v>997111</v>
      </c>
      <c r="M34" s="31">
        <v>1698</v>
      </c>
      <c r="N34" s="31">
        <v>317382</v>
      </c>
      <c r="O34" s="31">
        <f t="shared" si="6"/>
        <v>319080</v>
      </c>
      <c r="P34" s="31">
        <v>1712</v>
      </c>
      <c r="Q34" s="31">
        <v>560334</v>
      </c>
      <c r="R34" s="31">
        <f t="shared" si="7"/>
        <v>562046</v>
      </c>
      <c r="S34" s="35">
        <v>34.81</v>
      </c>
      <c r="T34" s="38">
        <v>59.02</v>
      </c>
      <c r="U34" s="39">
        <f t="shared" si="1"/>
        <v>46.915000000000006</v>
      </c>
    </row>
    <row r="35" spans="1:21" x14ac:dyDescent="0.25">
      <c r="A35" s="83"/>
      <c r="B35" s="7" t="s">
        <v>25</v>
      </c>
      <c r="C35" s="7">
        <v>0</v>
      </c>
      <c r="D35" s="28">
        <v>14985</v>
      </c>
      <c r="E35" s="28">
        <v>327266</v>
      </c>
      <c r="F35" s="28">
        <f t="shared" si="3"/>
        <v>342251</v>
      </c>
      <c r="G35" s="28">
        <v>21714</v>
      </c>
      <c r="H35" s="28">
        <v>508491</v>
      </c>
      <c r="I35" s="28">
        <f t="shared" si="4"/>
        <v>530205</v>
      </c>
      <c r="J35" s="28">
        <v>2313</v>
      </c>
      <c r="K35" s="31">
        <v>664774</v>
      </c>
      <c r="L35" s="31">
        <f t="shared" si="5"/>
        <v>667087</v>
      </c>
      <c r="M35" s="31">
        <v>2901</v>
      </c>
      <c r="N35" s="31">
        <v>134341</v>
      </c>
      <c r="O35" s="31">
        <f t="shared" si="6"/>
        <v>137242</v>
      </c>
      <c r="P35" s="31">
        <v>1602</v>
      </c>
      <c r="Q35" s="31">
        <v>209741</v>
      </c>
      <c r="R35" s="31">
        <f t="shared" si="7"/>
        <v>211343</v>
      </c>
      <c r="S35" s="35">
        <v>23.76</v>
      </c>
      <c r="T35" s="38">
        <v>58.24</v>
      </c>
      <c r="U35" s="39">
        <f t="shared" si="1"/>
        <v>41</v>
      </c>
    </row>
    <row r="36" spans="1:21" x14ac:dyDescent="0.25">
      <c r="A36" s="83"/>
      <c r="B36" s="7" t="s">
        <v>24</v>
      </c>
      <c r="C36" s="7">
        <v>0</v>
      </c>
      <c r="D36" s="28">
        <v>14293</v>
      </c>
      <c r="E36" s="28">
        <v>430349</v>
      </c>
      <c r="F36" s="28">
        <f t="shared" si="3"/>
        <v>444642</v>
      </c>
      <c r="G36" s="28">
        <v>20429</v>
      </c>
      <c r="H36" s="28">
        <v>680445</v>
      </c>
      <c r="I36" s="28">
        <f t="shared" si="4"/>
        <v>700874</v>
      </c>
      <c r="J36" s="28">
        <v>3866</v>
      </c>
      <c r="K36" s="31">
        <v>864004</v>
      </c>
      <c r="L36" s="31">
        <f t="shared" si="5"/>
        <v>867870</v>
      </c>
      <c r="M36" s="31">
        <v>5606</v>
      </c>
      <c r="N36" s="31">
        <v>130601</v>
      </c>
      <c r="O36" s="31">
        <f t="shared" si="6"/>
        <v>136207</v>
      </c>
      <c r="P36" s="31">
        <v>2359</v>
      </c>
      <c r="Q36" s="31">
        <v>280023</v>
      </c>
      <c r="R36" s="31">
        <f t="shared" si="7"/>
        <v>282382</v>
      </c>
      <c r="S36" s="35">
        <v>35.64</v>
      </c>
      <c r="T36" s="38">
        <v>64.78</v>
      </c>
      <c r="U36" s="39">
        <f t="shared" si="1"/>
        <v>50.21</v>
      </c>
    </row>
    <row r="37" spans="1:21" x14ac:dyDescent="0.25">
      <c r="A37" s="83"/>
      <c r="B37" s="7" t="s">
        <v>23</v>
      </c>
      <c r="C37" s="7">
        <v>0</v>
      </c>
      <c r="D37" s="28">
        <v>16247</v>
      </c>
      <c r="E37" s="28">
        <v>410244</v>
      </c>
      <c r="F37" s="28">
        <f t="shared" si="3"/>
        <v>426491</v>
      </c>
      <c r="G37" s="28">
        <v>18596</v>
      </c>
      <c r="H37" s="28">
        <v>614802</v>
      </c>
      <c r="I37" s="28">
        <f t="shared" si="4"/>
        <v>633398</v>
      </c>
      <c r="J37" s="28">
        <v>3359</v>
      </c>
      <c r="K37" s="31">
        <v>743362</v>
      </c>
      <c r="L37" s="31">
        <f t="shared" si="5"/>
        <v>746721</v>
      </c>
      <c r="M37" s="31">
        <v>5900</v>
      </c>
      <c r="N37" s="31">
        <v>119322</v>
      </c>
      <c r="O37" s="31">
        <f t="shared" si="6"/>
        <v>125222</v>
      </c>
      <c r="P37" s="31">
        <v>1967</v>
      </c>
      <c r="Q37" s="31">
        <v>177028</v>
      </c>
      <c r="R37" s="31">
        <f t="shared" si="7"/>
        <v>178995</v>
      </c>
      <c r="S37" s="35">
        <v>28.85</v>
      </c>
      <c r="T37" s="38">
        <v>62.89</v>
      </c>
      <c r="U37" s="39">
        <f t="shared" si="1"/>
        <v>45.870000000000005</v>
      </c>
    </row>
    <row r="38" spans="1:21" x14ac:dyDescent="0.25">
      <c r="A38" s="83"/>
      <c r="B38" s="7" t="s">
        <v>47</v>
      </c>
      <c r="C38" s="7">
        <v>0</v>
      </c>
      <c r="D38" s="28">
        <v>13436</v>
      </c>
      <c r="E38" s="28">
        <v>348603</v>
      </c>
      <c r="F38" s="28">
        <f t="shared" si="3"/>
        <v>362039</v>
      </c>
      <c r="G38" s="28">
        <v>17542</v>
      </c>
      <c r="H38" s="28">
        <v>515688</v>
      </c>
      <c r="I38" s="28">
        <f t="shared" si="4"/>
        <v>533230</v>
      </c>
      <c r="J38" s="28">
        <v>3381</v>
      </c>
      <c r="K38" s="31">
        <v>629432</v>
      </c>
      <c r="L38" s="31">
        <f t="shared" si="5"/>
        <v>632813</v>
      </c>
      <c r="M38" s="31">
        <v>4646</v>
      </c>
      <c r="N38" s="31">
        <v>122776</v>
      </c>
      <c r="O38" s="31">
        <f t="shared" si="6"/>
        <v>127422</v>
      </c>
      <c r="P38" s="31">
        <v>1914</v>
      </c>
      <c r="Q38" s="31">
        <v>172749</v>
      </c>
      <c r="R38" s="31">
        <f t="shared" si="7"/>
        <v>174663</v>
      </c>
      <c r="S38" s="35">
        <v>36.78</v>
      </c>
      <c r="T38" s="38">
        <v>62.23</v>
      </c>
      <c r="U38" s="39">
        <f t="shared" si="1"/>
        <v>49.504999999999995</v>
      </c>
    </row>
    <row r="39" spans="1:21" x14ac:dyDescent="0.25">
      <c r="A39" s="83"/>
      <c r="B39" s="7" t="s">
        <v>22</v>
      </c>
      <c r="C39" s="7">
        <v>0</v>
      </c>
      <c r="D39" s="28">
        <v>20332</v>
      </c>
      <c r="E39" s="28">
        <v>421950</v>
      </c>
      <c r="F39" s="28">
        <f t="shared" si="3"/>
        <v>442282</v>
      </c>
      <c r="G39" s="28">
        <v>14851</v>
      </c>
      <c r="H39" s="28">
        <v>672666</v>
      </c>
      <c r="I39" s="28">
        <f t="shared" si="4"/>
        <v>687517</v>
      </c>
      <c r="J39" s="28">
        <v>3586</v>
      </c>
      <c r="K39" s="31">
        <v>749245</v>
      </c>
      <c r="L39" s="31">
        <f t="shared" si="5"/>
        <v>752831</v>
      </c>
      <c r="M39" s="31">
        <v>6050</v>
      </c>
      <c r="N39" s="31">
        <v>171400</v>
      </c>
      <c r="O39" s="31">
        <f t="shared" si="6"/>
        <v>177450</v>
      </c>
      <c r="P39" s="31">
        <v>2005</v>
      </c>
      <c r="Q39" s="31">
        <v>314979</v>
      </c>
      <c r="R39" s="31">
        <f t="shared" si="7"/>
        <v>316984</v>
      </c>
      <c r="S39" s="35">
        <v>32.54</v>
      </c>
      <c r="T39" s="38">
        <v>58.12</v>
      </c>
      <c r="U39" s="39">
        <f t="shared" si="1"/>
        <v>45.33</v>
      </c>
    </row>
    <row r="40" spans="1:21" x14ac:dyDescent="0.25">
      <c r="A40" s="83">
        <v>2017</v>
      </c>
      <c r="B40" s="7" t="s">
        <v>32</v>
      </c>
      <c r="C40" s="7">
        <v>0</v>
      </c>
      <c r="D40" s="28">
        <v>20489</v>
      </c>
      <c r="E40" s="28">
        <v>789808</v>
      </c>
      <c r="F40" s="28">
        <f t="shared" si="3"/>
        <v>810297</v>
      </c>
      <c r="G40" s="28">
        <v>18515</v>
      </c>
      <c r="H40" s="28">
        <v>996895</v>
      </c>
      <c r="I40" s="28">
        <f t="shared" si="4"/>
        <v>1015410</v>
      </c>
      <c r="J40" s="28">
        <v>889</v>
      </c>
      <c r="K40" s="31">
        <v>1139703</v>
      </c>
      <c r="L40" s="31">
        <f t="shared" si="5"/>
        <v>1140592</v>
      </c>
      <c r="M40" s="31">
        <v>5</v>
      </c>
      <c r="N40" s="31">
        <v>83887</v>
      </c>
      <c r="O40" s="31">
        <f t="shared" si="6"/>
        <v>83892</v>
      </c>
      <c r="P40" s="31">
        <v>1883</v>
      </c>
      <c r="Q40" s="31">
        <v>237549</v>
      </c>
      <c r="R40" s="31">
        <f t="shared" si="7"/>
        <v>239432</v>
      </c>
      <c r="S40" s="35">
        <v>56.82</v>
      </c>
      <c r="T40" s="38">
        <v>86.42</v>
      </c>
      <c r="U40" s="39">
        <f t="shared" si="1"/>
        <v>71.62</v>
      </c>
    </row>
    <row r="41" spans="1:21" x14ac:dyDescent="0.25">
      <c r="A41" s="83"/>
      <c r="B41" s="7" t="s">
        <v>31</v>
      </c>
      <c r="C41" s="7">
        <v>0</v>
      </c>
      <c r="D41" s="28">
        <v>15033</v>
      </c>
      <c r="E41" s="28">
        <v>312638</v>
      </c>
      <c r="F41" s="28">
        <f t="shared" si="3"/>
        <v>327671</v>
      </c>
      <c r="G41" s="28">
        <v>16070</v>
      </c>
      <c r="H41" s="28">
        <v>459252</v>
      </c>
      <c r="I41" s="28">
        <f t="shared" si="4"/>
        <v>475322</v>
      </c>
      <c r="J41" s="28">
        <v>713</v>
      </c>
      <c r="K41" s="31">
        <v>590534</v>
      </c>
      <c r="L41" s="31">
        <f t="shared" si="5"/>
        <v>591247</v>
      </c>
      <c r="M41" s="31">
        <v>16</v>
      </c>
      <c r="N41" s="31">
        <v>62645</v>
      </c>
      <c r="O41" s="31">
        <f t="shared" si="6"/>
        <v>62661</v>
      </c>
      <c r="P41" s="31">
        <v>1656</v>
      </c>
      <c r="Q41" s="31">
        <v>166329</v>
      </c>
      <c r="R41" s="31">
        <f t="shared" si="7"/>
        <v>167985</v>
      </c>
      <c r="S41" s="35">
        <v>41.16</v>
      </c>
      <c r="T41" s="38">
        <v>68.98</v>
      </c>
      <c r="U41" s="39">
        <f t="shared" si="1"/>
        <v>55.07</v>
      </c>
    </row>
    <row r="42" spans="1:21" x14ac:dyDescent="0.25">
      <c r="A42" s="83"/>
      <c r="B42" s="7" t="s">
        <v>30</v>
      </c>
      <c r="C42" s="7">
        <v>0</v>
      </c>
      <c r="D42" s="28">
        <v>23273</v>
      </c>
      <c r="E42" s="28">
        <v>381474</v>
      </c>
      <c r="F42" s="28">
        <f t="shared" si="3"/>
        <v>404747</v>
      </c>
      <c r="G42" s="28">
        <v>21981</v>
      </c>
      <c r="H42" s="28">
        <v>492288</v>
      </c>
      <c r="I42" s="28">
        <f t="shared" si="4"/>
        <v>514269</v>
      </c>
      <c r="J42" s="28">
        <v>697</v>
      </c>
      <c r="K42" s="31">
        <v>774488</v>
      </c>
      <c r="L42" s="31">
        <f t="shared" si="5"/>
        <v>775185</v>
      </c>
      <c r="M42" s="31">
        <v>51</v>
      </c>
      <c r="N42" s="31">
        <v>125783</v>
      </c>
      <c r="O42" s="31">
        <f t="shared" si="6"/>
        <v>125834</v>
      </c>
      <c r="P42" s="31">
        <v>2167</v>
      </c>
      <c r="Q42" s="31">
        <v>239657</v>
      </c>
      <c r="R42" s="31">
        <f t="shared" si="7"/>
        <v>241824</v>
      </c>
      <c r="S42" s="35">
        <v>40.97</v>
      </c>
      <c r="T42" s="38">
        <v>70.489999999999995</v>
      </c>
      <c r="U42" s="39">
        <f t="shared" si="1"/>
        <v>55.73</v>
      </c>
    </row>
    <row r="43" spans="1:21" x14ac:dyDescent="0.25">
      <c r="A43" s="83"/>
      <c r="B43" s="7" t="s">
        <v>29</v>
      </c>
      <c r="C43" s="7">
        <v>0</v>
      </c>
      <c r="D43" s="28">
        <v>29890</v>
      </c>
      <c r="E43" s="28">
        <v>287324</v>
      </c>
      <c r="F43" s="28">
        <f t="shared" si="3"/>
        <v>317214</v>
      </c>
      <c r="G43" s="28">
        <v>28719</v>
      </c>
      <c r="H43" s="28">
        <v>447988</v>
      </c>
      <c r="I43" s="28">
        <f t="shared" si="4"/>
        <v>476707</v>
      </c>
      <c r="J43" s="28">
        <v>687</v>
      </c>
      <c r="K43" s="31">
        <v>695464</v>
      </c>
      <c r="L43" s="31">
        <f t="shared" si="5"/>
        <v>696151</v>
      </c>
      <c r="M43" s="31">
        <v>53</v>
      </c>
      <c r="N43" s="31">
        <v>83006</v>
      </c>
      <c r="O43" s="31">
        <f t="shared" si="6"/>
        <v>83059</v>
      </c>
      <c r="P43" s="31">
        <v>2109</v>
      </c>
      <c r="Q43" s="31">
        <v>222909</v>
      </c>
      <c r="R43" s="31">
        <f t="shared" si="7"/>
        <v>225018</v>
      </c>
      <c r="S43" s="35">
        <v>40.770000000000003</v>
      </c>
      <c r="T43" s="38">
        <v>62.78</v>
      </c>
      <c r="U43" s="39">
        <f t="shared" si="1"/>
        <v>51.775000000000006</v>
      </c>
    </row>
    <row r="44" spans="1:21" x14ac:dyDescent="0.25">
      <c r="A44" s="83"/>
      <c r="B44" s="7" t="s">
        <v>28</v>
      </c>
      <c r="C44" s="7">
        <v>0</v>
      </c>
      <c r="D44" s="28">
        <v>464444</v>
      </c>
      <c r="E44" s="28">
        <v>270073</v>
      </c>
      <c r="F44" s="28">
        <f t="shared" si="3"/>
        <v>734517</v>
      </c>
      <c r="G44" s="28">
        <v>39895</v>
      </c>
      <c r="H44" s="28">
        <v>469337</v>
      </c>
      <c r="I44" s="28">
        <f t="shared" si="4"/>
        <v>509232</v>
      </c>
      <c r="J44" s="28">
        <v>1239</v>
      </c>
      <c r="K44" s="31">
        <v>594471</v>
      </c>
      <c r="L44" s="31">
        <f t="shared" si="5"/>
        <v>595710</v>
      </c>
      <c r="M44" s="31">
        <v>83</v>
      </c>
      <c r="N44" s="31">
        <v>75265</v>
      </c>
      <c r="O44" s="31">
        <f t="shared" si="6"/>
        <v>75348</v>
      </c>
      <c r="P44" s="31">
        <v>2601</v>
      </c>
      <c r="Q44" s="31">
        <v>213059</v>
      </c>
      <c r="R44" s="31">
        <f t="shared" si="7"/>
        <v>215660</v>
      </c>
      <c r="S44" s="35">
        <v>37.21</v>
      </c>
      <c r="T44" s="38">
        <v>61.63</v>
      </c>
      <c r="U44" s="39">
        <f t="shared" si="1"/>
        <v>49.42</v>
      </c>
    </row>
    <row r="45" spans="1:21" x14ac:dyDescent="0.25">
      <c r="A45" s="83"/>
      <c r="B45" s="7" t="s">
        <v>27</v>
      </c>
      <c r="C45" s="7">
        <v>0</v>
      </c>
      <c r="D45" s="28">
        <v>46702</v>
      </c>
      <c r="E45" s="28">
        <v>507621</v>
      </c>
      <c r="F45" s="28">
        <f t="shared" si="3"/>
        <v>554323</v>
      </c>
      <c r="G45" s="28">
        <v>32182</v>
      </c>
      <c r="H45" s="28">
        <v>699381</v>
      </c>
      <c r="I45" s="28">
        <f t="shared" si="4"/>
        <v>731563</v>
      </c>
      <c r="J45" s="28">
        <v>1295</v>
      </c>
      <c r="K45" s="31">
        <v>1177371</v>
      </c>
      <c r="L45" s="31">
        <f t="shared" si="5"/>
        <v>1178666</v>
      </c>
      <c r="M45" s="31">
        <v>73</v>
      </c>
      <c r="N45" s="31">
        <v>159768</v>
      </c>
      <c r="O45" s="31">
        <f t="shared" si="6"/>
        <v>159841</v>
      </c>
      <c r="P45" s="31">
        <v>2454</v>
      </c>
      <c r="Q45" s="31">
        <v>468428</v>
      </c>
      <c r="R45" s="31">
        <f t="shared" si="7"/>
        <v>470882</v>
      </c>
      <c r="S45" s="35">
        <v>63.85</v>
      </c>
      <c r="T45" s="38">
        <v>79.569999999999993</v>
      </c>
      <c r="U45" s="39">
        <f t="shared" si="1"/>
        <v>71.709999999999994</v>
      </c>
    </row>
    <row r="46" spans="1:21" x14ac:dyDescent="0.25">
      <c r="A46" s="83"/>
      <c r="B46" s="7" t="s">
        <v>26</v>
      </c>
      <c r="C46" s="7">
        <v>0</v>
      </c>
      <c r="D46" s="28">
        <v>17799</v>
      </c>
      <c r="E46" s="28">
        <v>271566</v>
      </c>
      <c r="F46" s="28">
        <f t="shared" si="3"/>
        <v>289365</v>
      </c>
      <c r="G46" s="28">
        <v>14912</v>
      </c>
      <c r="H46" s="28">
        <v>444215</v>
      </c>
      <c r="I46" s="28">
        <f t="shared" si="4"/>
        <v>459127</v>
      </c>
      <c r="J46" s="28">
        <v>473</v>
      </c>
      <c r="K46" s="31">
        <v>552367</v>
      </c>
      <c r="L46" s="31">
        <f t="shared" si="5"/>
        <v>552840</v>
      </c>
      <c r="M46" s="31">
        <v>605</v>
      </c>
      <c r="N46" s="31">
        <v>167558</v>
      </c>
      <c r="O46" s="31">
        <f t="shared" si="6"/>
        <v>168163</v>
      </c>
      <c r="P46" s="31">
        <v>1572</v>
      </c>
      <c r="Q46" s="31">
        <v>306093</v>
      </c>
      <c r="R46" s="31">
        <f t="shared" si="7"/>
        <v>307665</v>
      </c>
      <c r="S46" s="35">
        <v>42.47</v>
      </c>
      <c r="T46" s="38">
        <v>64.91</v>
      </c>
      <c r="U46" s="39">
        <f t="shared" si="1"/>
        <v>53.69</v>
      </c>
    </row>
    <row r="47" spans="1:21" x14ac:dyDescent="0.25">
      <c r="A47" s="83"/>
      <c r="B47" s="7" t="s">
        <v>25</v>
      </c>
      <c r="C47" s="7">
        <v>0</v>
      </c>
      <c r="D47" s="28">
        <v>23818</v>
      </c>
      <c r="E47" s="28">
        <v>474096</v>
      </c>
      <c r="F47" s="28">
        <f t="shared" si="3"/>
        <v>497914</v>
      </c>
      <c r="G47" s="28">
        <v>19556</v>
      </c>
      <c r="H47" s="28">
        <v>507948</v>
      </c>
      <c r="I47" s="28">
        <f t="shared" si="4"/>
        <v>527504</v>
      </c>
      <c r="J47" s="28">
        <v>679</v>
      </c>
      <c r="K47" s="31">
        <v>874131</v>
      </c>
      <c r="L47" s="31">
        <f t="shared" si="5"/>
        <v>874810</v>
      </c>
      <c r="M47" s="31">
        <v>2140</v>
      </c>
      <c r="N47" s="31">
        <v>147942</v>
      </c>
      <c r="O47" s="31">
        <f t="shared" si="6"/>
        <v>150082</v>
      </c>
      <c r="P47" s="31">
        <v>1370</v>
      </c>
      <c r="Q47" s="31">
        <v>295800</v>
      </c>
      <c r="R47" s="31">
        <f t="shared" si="7"/>
        <v>297170</v>
      </c>
      <c r="S47" s="35">
        <v>50.12</v>
      </c>
      <c r="T47" s="38">
        <v>77.11</v>
      </c>
      <c r="U47" s="39">
        <f t="shared" si="1"/>
        <v>63.614999999999995</v>
      </c>
    </row>
    <row r="48" spans="1:21" x14ac:dyDescent="0.25">
      <c r="A48" s="83"/>
      <c r="B48" s="7" t="s">
        <v>24</v>
      </c>
      <c r="C48" s="7">
        <v>0</v>
      </c>
      <c r="D48" s="28">
        <v>19109</v>
      </c>
      <c r="E48" s="28">
        <v>490843</v>
      </c>
      <c r="F48" s="28">
        <f t="shared" si="3"/>
        <v>509952</v>
      </c>
      <c r="G48" s="28">
        <v>17702</v>
      </c>
      <c r="H48" s="28">
        <v>542596</v>
      </c>
      <c r="I48" s="28">
        <f t="shared" si="4"/>
        <v>560298</v>
      </c>
      <c r="J48" s="28">
        <v>1180</v>
      </c>
      <c r="K48" s="31">
        <v>832600</v>
      </c>
      <c r="L48" s="31">
        <f t="shared" si="5"/>
        <v>833780</v>
      </c>
      <c r="M48" s="31">
        <v>2348</v>
      </c>
      <c r="N48" s="31">
        <v>117985</v>
      </c>
      <c r="O48" s="31">
        <f t="shared" si="6"/>
        <v>120333</v>
      </c>
      <c r="P48" s="31">
        <v>1628</v>
      </c>
      <c r="Q48" s="31">
        <v>241567</v>
      </c>
      <c r="R48" s="31">
        <f t="shared" si="7"/>
        <v>243195</v>
      </c>
      <c r="S48" s="35">
        <v>37.380000000000003</v>
      </c>
      <c r="T48" s="38">
        <v>63.55</v>
      </c>
      <c r="U48" s="39">
        <f t="shared" si="1"/>
        <v>50.465000000000003</v>
      </c>
    </row>
    <row r="49" spans="1:21" x14ac:dyDescent="0.25">
      <c r="A49" s="83"/>
      <c r="B49" s="7" t="s">
        <v>23</v>
      </c>
      <c r="C49" s="7">
        <v>0</v>
      </c>
      <c r="D49" s="28">
        <v>17089</v>
      </c>
      <c r="E49" s="28">
        <v>441954</v>
      </c>
      <c r="F49" s="28">
        <f t="shared" si="3"/>
        <v>459043</v>
      </c>
      <c r="G49" s="28">
        <v>14172</v>
      </c>
      <c r="H49" s="28">
        <v>472382</v>
      </c>
      <c r="I49" s="28">
        <f t="shared" si="4"/>
        <v>486554</v>
      </c>
      <c r="J49" s="28">
        <v>878</v>
      </c>
      <c r="K49" s="31">
        <v>682529</v>
      </c>
      <c r="L49" s="31">
        <f t="shared" si="5"/>
        <v>683407</v>
      </c>
      <c r="M49" s="31">
        <v>2036</v>
      </c>
      <c r="N49" s="31">
        <v>89399</v>
      </c>
      <c r="O49" s="31">
        <f t="shared" si="6"/>
        <v>91435</v>
      </c>
      <c r="P49" s="31">
        <v>1071</v>
      </c>
      <c r="Q49" s="31">
        <v>198760</v>
      </c>
      <c r="R49" s="31">
        <f t="shared" si="7"/>
        <v>199831</v>
      </c>
      <c r="S49" s="35">
        <v>39.14</v>
      </c>
      <c r="T49" s="38">
        <v>58.01</v>
      </c>
      <c r="U49" s="39">
        <f t="shared" si="1"/>
        <v>48.575000000000003</v>
      </c>
    </row>
    <row r="50" spans="1:21" x14ac:dyDescent="0.25">
      <c r="A50" s="83"/>
      <c r="B50" s="7" t="s">
        <v>47</v>
      </c>
      <c r="C50" s="7">
        <v>0</v>
      </c>
      <c r="D50" s="28">
        <v>15357</v>
      </c>
      <c r="E50" s="28">
        <v>315172</v>
      </c>
      <c r="F50" s="28">
        <f t="shared" si="3"/>
        <v>330529</v>
      </c>
      <c r="G50" s="28">
        <v>13102</v>
      </c>
      <c r="H50" s="28">
        <v>416746</v>
      </c>
      <c r="I50" s="28">
        <f t="shared" si="4"/>
        <v>429848</v>
      </c>
      <c r="J50" s="28">
        <v>626</v>
      </c>
      <c r="K50" s="31">
        <v>547964</v>
      </c>
      <c r="L50" s="31">
        <f t="shared" si="5"/>
        <v>548590</v>
      </c>
      <c r="M50" s="31">
        <v>1745</v>
      </c>
      <c r="N50" s="31">
        <v>97985</v>
      </c>
      <c r="O50" s="31">
        <f t="shared" si="6"/>
        <v>99730</v>
      </c>
      <c r="P50" s="31">
        <v>895</v>
      </c>
      <c r="Q50" s="31">
        <v>198087</v>
      </c>
      <c r="R50" s="31">
        <f t="shared" si="7"/>
        <v>198982</v>
      </c>
      <c r="S50" s="35">
        <v>39.72</v>
      </c>
      <c r="T50" s="38">
        <v>53.73</v>
      </c>
      <c r="U50" s="39">
        <f t="shared" si="1"/>
        <v>46.724999999999994</v>
      </c>
    </row>
    <row r="51" spans="1:21" x14ac:dyDescent="0.25">
      <c r="A51" s="83"/>
      <c r="B51" s="7" t="s">
        <v>22</v>
      </c>
      <c r="C51" s="7">
        <v>0</v>
      </c>
      <c r="D51" s="28">
        <v>23015</v>
      </c>
      <c r="E51" s="28">
        <v>507039</v>
      </c>
      <c r="F51" s="28">
        <f t="shared" si="3"/>
        <v>530054</v>
      </c>
      <c r="G51" s="28">
        <v>13612</v>
      </c>
      <c r="H51" s="28">
        <v>615112</v>
      </c>
      <c r="I51" s="28">
        <f t="shared" si="4"/>
        <v>628724</v>
      </c>
      <c r="J51" s="28">
        <v>1137</v>
      </c>
      <c r="K51" s="31">
        <v>669035</v>
      </c>
      <c r="L51" s="31">
        <f t="shared" si="5"/>
        <v>670172</v>
      </c>
      <c r="M51" s="31">
        <v>1300</v>
      </c>
      <c r="N51" s="31">
        <v>179108</v>
      </c>
      <c r="O51" s="31">
        <f t="shared" si="6"/>
        <v>180408</v>
      </c>
      <c r="P51" s="31">
        <v>1661</v>
      </c>
      <c r="Q51" s="31">
        <v>437691</v>
      </c>
      <c r="R51" s="31">
        <f t="shared" si="7"/>
        <v>439352</v>
      </c>
      <c r="S51" s="35">
        <v>37.25</v>
      </c>
      <c r="T51" s="38">
        <v>62.38</v>
      </c>
      <c r="U51" s="39">
        <f t="shared" si="1"/>
        <v>49.814999999999998</v>
      </c>
    </row>
  </sheetData>
  <sortState xmlns:xlrd2="http://schemas.microsoft.com/office/spreadsheetml/2017/richdata2" ref="B40:R51">
    <sortCondition descending="1" ref="B40:B51" customList="Jan,Feb,Mar,Apr,May,Jun,Jul,Aug,Sep,Oct,Nov,Dec"/>
  </sortState>
  <mergeCells count="13">
    <mergeCell ref="S2:U2"/>
    <mergeCell ref="A4:A15"/>
    <mergeCell ref="A16:A27"/>
    <mergeCell ref="A28:A39"/>
    <mergeCell ref="A40:A51"/>
    <mergeCell ref="C2:C3"/>
    <mergeCell ref="B2:B3"/>
    <mergeCell ref="A2:A3"/>
    <mergeCell ref="D2:F2"/>
    <mergeCell ref="G2:I2"/>
    <mergeCell ref="J2:L2"/>
    <mergeCell ref="M2:O2"/>
    <mergeCell ref="P2:R2"/>
  </mergeCells>
  <phoneticPr fontId="4" type="noConversion"/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2BDD-1495-4520-A78F-FC819C693BF6}">
  <dimension ref="B2:S74"/>
  <sheetViews>
    <sheetView workbookViewId="0">
      <selection activeCell="F62" sqref="F62"/>
    </sheetView>
  </sheetViews>
  <sheetFormatPr defaultRowHeight="15" x14ac:dyDescent="0.25"/>
  <cols>
    <col min="2" max="2" width="30.42578125" style="40" bestFit="1" customWidth="1"/>
    <col min="3" max="3" width="12.85546875" style="41" bestFit="1" customWidth="1"/>
    <col min="4" max="4" width="10" bestFit="1" customWidth="1"/>
    <col min="5" max="5" width="12" bestFit="1" customWidth="1"/>
    <col min="6" max="6" width="17.42578125" bestFit="1" customWidth="1"/>
    <col min="7" max="7" width="15.28515625" bestFit="1" customWidth="1"/>
    <col min="8" max="8" width="17.85546875" bestFit="1" customWidth="1"/>
  </cols>
  <sheetData>
    <row r="2" spans="2:19" x14ac:dyDescent="0.25">
      <c r="J2" t="s">
        <v>62</v>
      </c>
    </row>
    <row r="3" spans="2:19" s="42" customFormat="1" ht="75" x14ac:dyDescent="0.25">
      <c r="B3" s="44"/>
      <c r="C3" s="45"/>
      <c r="D3" s="44" t="s">
        <v>68</v>
      </c>
      <c r="E3" s="44" t="s">
        <v>71</v>
      </c>
      <c r="F3" s="44" t="s">
        <v>72</v>
      </c>
      <c r="G3" s="44" t="s">
        <v>73</v>
      </c>
      <c r="H3" s="44" t="s">
        <v>74</v>
      </c>
      <c r="I3" s="44" t="s">
        <v>75</v>
      </c>
      <c r="J3" s="44" t="s">
        <v>76</v>
      </c>
      <c r="K3" s="44" t="s">
        <v>77</v>
      </c>
      <c r="L3" s="44" t="s">
        <v>78</v>
      </c>
      <c r="M3" s="44" t="s">
        <v>79</v>
      </c>
      <c r="N3" s="44" t="s">
        <v>80</v>
      </c>
      <c r="O3" s="44" t="s">
        <v>63</v>
      </c>
      <c r="P3" s="44" t="s">
        <v>64</v>
      </c>
      <c r="Q3" s="44" t="s">
        <v>65</v>
      </c>
      <c r="R3" s="44" t="s">
        <v>66</v>
      </c>
      <c r="S3" s="44" t="s">
        <v>67</v>
      </c>
    </row>
    <row r="4" spans="2:19" s="43" customFormat="1" x14ac:dyDescent="0.25">
      <c r="B4" s="46" t="s">
        <v>68</v>
      </c>
      <c r="C4" s="46" t="s">
        <v>81</v>
      </c>
      <c r="D4" s="47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s="43" customFormat="1" x14ac:dyDescent="0.25">
      <c r="B5" s="46"/>
      <c r="C5" s="48" t="s">
        <v>69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s="43" customFormat="1" x14ac:dyDescent="0.25">
      <c r="B6" s="46" t="s">
        <v>71</v>
      </c>
      <c r="C6" s="46" t="s">
        <v>81</v>
      </c>
      <c r="D6" s="49">
        <v>-0.214</v>
      </c>
      <c r="E6" s="47">
        <v>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s="43" customFormat="1" x14ac:dyDescent="0.25">
      <c r="B7" s="46"/>
      <c r="C7" s="46" t="s">
        <v>69</v>
      </c>
      <c r="D7" s="49">
        <v>0.14499999999999999</v>
      </c>
      <c r="E7" s="47"/>
      <c r="F7" s="4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s="43" customFormat="1" x14ac:dyDescent="0.25">
      <c r="B8" s="46" t="s">
        <v>72</v>
      </c>
      <c r="C8" s="46" t="s">
        <v>81</v>
      </c>
      <c r="D8" s="49">
        <v>-0.63900000000000001</v>
      </c>
      <c r="E8" s="47">
        <v>2.9000000000000001E-2</v>
      </c>
      <c r="F8" s="50">
        <v>1</v>
      </c>
      <c r="G8" s="47"/>
      <c r="H8" s="49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s="43" customFormat="1" x14ac:dyDescent="0.25">
      <c r="B9" s="46"/>
      <c r="C9" s="46" t="s">
        <v>69</v>
      </c>
      <c r="D9" s="49">
        <v>0</v>
      </c>
      <c r="E9" s="47">
        <v>0.84299999999999997</v>
      </c>
      <c r="F9" s="49"/>
      <c r="G9" s="47"/>
      <c r="H9" s="49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s="43" customFormat="1" x14ac:dyDescent="0.25">
      <c r="B10" s="46" t="s">
        <v>73</v>
      </c>
      <c r="C10" s="46" t="s">
        <v>81</v>
      </c>
      <c r="D10" s="49">
        <v>-0.438</v>
      </c>
      <c r="E10" s="47">
        <v>0.437</v>
      </c>
      <c r="F10" s="49">
        <v>0.13300000000000001</v>
      </c>
      <c r="G10" s="47">
        <v>1</v>
      </c>
      <c r="H10" s="49"/>
      <c r="I10" s="47"/>
      <c r="J10" s="49"/>
      <c r="K10" s="47"/>
      <c r="L10" s="47"/>
      <c r="M10" s="47"/>
      <c r="N10" s="47"/>
      <c r="O10" s="47"/>
      <c r="P10" s="47"/>
      <c r="Q10" s="47"/>
      <c r="R10" s="47"/>
      <c r="S10" s="47"/>
    </row>
    <row r="11" spans="2:19" s="43" customFormat="1" x14ac:dyDescent="0.25">
      <c r="B11" s="46"/>
      <c r="C11" s="46" t="s">
        <v>69</v>
      </c>
      <c r="D11" s="49">
        <v>2E-3</v>
      </c>
      <c r="E11" s="47">
        <v>2E-3</v>
      </c>
      <c r="F11" s="49">
        <v>0.36899999999999999</v>
      </c>
      <c r="G11" s="47"/>
      <c r="H11" s="49"/>
      <c r="I11" s="47"/>
      <c r="J11" s="49"/>
      <c r="K11" s="49"/>
      <c r="L11" s="47"/>
      <c r="M11" s="47"/>
      <c r="N11" s="47"/>
      <c r="O11" s="47"/>
      <c r="P11" s="47"/>
      <c r="Q11" s="47"/>
      <c r="R11" s="47"/>
      <c r="S11" s="47"/>
    </row>
    <row r="12" spans="2:19" s="43" customFormat="1" x14ac:dyDescent="0.25">
      <c r="B12" s="46" t="s">
        <v>74</v>
      </c>
      <c r="C12" s="46" t="s">
        <v>81</v>
      </c>
      <c r="D12" s="49">
        <v>-0.38700000000000001</v>
      </c>
      <c r="E12" s="47">
        <v>1.9E-2</v>
      </c>
      <c r="F12" s="49">
        <v>0.56200000000000006</v>
      </c>
      <c r="G12" s="47">
        <v>0.20200000000000001</v>
      </c>
      <c r="H12" s="50">
        <v>1</v>
      </c>
      <c r="I12" s="47"/>
      <c r="J12" s="49"/>
      <c r="K12" s="49"/>
      <c r="L12" s="49"/>
      <c r="M12" s="47"/>
      <c r="N12" s="47"/>
      <c r="O12" s="47"/>
      <c r="P12" s="47"/>
      <c r="Q12" s="47"/>
      <c r="R12" s="47"/>
      <c r="S12" s="47"/>
    </row>
    <row r="13" spans="2:19" s="43" customFormat="1" x14ac:dyDescent="0.25">
      <c r="B13" s="46"/>
      <c r="C13" s="46" t="s">
        <v>69</v>
      </c>
      <c r="D13" s="49">
        <v>7.0000000000000001E-3</v>
      </c>
      <c r="E13" s="47">
        <v>0.89800000000000002</v>
      </c>
      <c r="F13" s="49">
        <v>0</v>
      </c>
      <c r="G13" s="47">
        <v>0.16900000000000001</v>
      </c>
      <c r="H13" s="49"/>
      <c r="I13" s="47"/>
      <c r="J13" s="49"/>
      <c r="K13" s="49"/>
      <c r="L13" s="49"/>
      <c r="M13" s="47"/>
      <c r="N13" s="47"/>
      <c r="O13" s="47"/>
      <c r="P13" s="47"/>
      <c r="Q13" s="47"/>
      <c r="R13" s="47"/>
      <c r="S13" s="47"/>
    </row>
    <row r="14" spans="2:19" s="43" customFormat="1" x14ac:dyDescent="0.25">
      <c r="B14" s="46" t="s">
        <v>75</v>
      </c>
      <c r="C14" s="46" t="s">
        <v>81</v>
      </c>
      <c r="D14" s="49">
        <v>-0.42399999999999999</v>
      </c>
      <c r="E14" s="47">
        <v>6.8000000000000005E-2</v>
      </c>
      <c r="F14" s="47">
        <v>0.374</v>
      </c>
      <c r="G14" s="47">
        <v>4.5999999999999999E-2</v>
      </c>
      <c r="H14" s="47">
        <v>0.13400000000000001</v>
      </c>
      <c r="I14" s="47">
        <v>1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s="43" customFormat="1" x14ac:dyDescent="0.25">
      <c r="B15" s="46"/>
      <c r="C15" s="46" t="s">
        <v>69</v>
      </c>
      <c r="D15" s="49">
        <v>3.0000000000000001E-3</v>
      </c>
      <c r="E15" s="47">
        <v>0.64600000000000002</v>
      </c>
      <c r="F15" s="47">
        <v>8.9999999999999993E-3</v>
      </c>
      <c r="G15" s="47">
        <v>0.75600000000000001</v>
      </c>
      <c r="H15" s="47">
        <v>0.36499999999999999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s="43" customFormat="1" x14ac:dyDescent="0.25">
      <c r="B16" s="46" t="s">
        <v>76</v>
      </c>
      <c r="C16" s="46" t="s">
        <v>81</v>
      </c>
      <c r="D16" s="49">
        <v>-0.64900000000000002</v>
      </c>
      <c r="E16" s="47">
        <v>7.2999999999999995E-2</v>
      </c>
      <c r="F16" s="49">
        <v>0.91</v>
      </c>
      <c r="G16" s="47">
        <v>0.19500000000000001</v>
      </c>
      <c r="H16" s="47">
        <v>0.65700000000000003</v>
      </c>
      <c r="I16" s="47">
        <v>0.42499999999999999</v>
      </c>
      <c r="J16" s="47">
        <v>1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2:19" s="43" customFormat="1" x14ac:dyDescent="0.25">
      <c r="B17" s="46"/>
      <c r="C17" s="46" t="s">
        <v>69</v>
      </c>
      <c r="D17" s="49">
        <v>0</v>
      </c>
      <c r="E17" s="47">
        <v>0.624</v>
      </c>
      <c r="F17" s="49">
        <v>0</v>
      </c>
      <c r="G17" s="47">
        <v>0.184</v>
      </c>
      <c r="H17" s="49">
        <v>0</v>
      </c>
      <c r="I17" s="47">
        <v>3.0000000000000001E-3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s="43" customFormat="1" x14ac:dyDescent="0.25">
      <c r="B18" s="46" t="s">
        <v>77</v>
      </c>
      <c r="C18" s="46" t="s">
        <v>81</v>
      </c>
      <c r="D18" s="47">
        <v>-0.501</v>
      </c>
      <c r="E18" s="47">
        <v>-8.5000000000000006E-2</v>
      </c>
      <c r="F18" s="49">
        <v>0.3</v>
      </c>
      <c r="G18" s="47">
        <v>0.126</v>
      </c>
      <c r="H18" s="47">
        <v>0.19800000000000001</v>
      </c>
      <c r="I18" s="47">
        <v>0.40500000000000003</v>
      </c>
      <c r="J18" s="49">
        <v>0.27</v>
      </c>
      <c r="K18" s="47">
        <v>1</v>
      </c>
      <c r="L18" s="47"/>
      <c r="M18" s="47"/>
      <c r="N18" s="47"/>
      <c r="O18" s="47"/>
      <c r="P18" s="47"/>
      <c r="Q18" s="47"/>
      <c r="R18" s="47"/>
      <c r="S18" s="47"/>
    </row>
    <row r="19" spans="2:19" s="43" customFormat="1" x14ac:dyDescent="0.25">
      <c r="B19" s="46"/>
      <c r="C19" s="46" t="s">
        <v>69</v>
      </c>
      <c r="D19" s="49">
        <v>0</v>
      </c>
      <c r="E19" s="47">
        <v>0.56399999999999995</v>
      </c>
      <c r="F19" s="47">
        <v>3.7999999999999999E-2</v>
      </c>
      <c r="G19" s="47">
        <v>0.39200000000000002</v>
      </c>
      <c r="H19" s="47">
        <v>0.17699999999999999</v>
      </c>
      <c r="I19" s="47">
        <v>4.0000000000000001E-3</v>
      </c>
      <c r="J19" s="47">
        <v>6.3E-2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2:19" s="43" customFormat="1" x14ac:dyDescent="0.25">
      <c r="B20" s="46" t="s">
        <v>78</v>
      </c>
      <c r="C20" s="46" t="s">
        <v>81</v>
      </c>
      <c r="D20" s="47">
        <v>-0.38300000000000001</v>
      </c>
      <c r="E20" s="47">
        <v>-4.2999999999999997E-2</v>
      </c>
      <c r="F20" s="47">
        <v>0.46400000000000002</v>
      </c>
      <c r="G20" s="49">
        <v>0.23</v>
      </c>
      <c r="H20" s="47">
        <v>0.65800000000000003</v>
      </c>
      <c r="I20" s="47">
        <v>0.26100000000000001</v>
      </c>
      <c r="J20" s="49">
        <v>0.63</v>
      </c>
      <c r="K20" s="47">
        <v>0.255</v>
      </c>
      <c r="L20" s="47">
        <v>1</v>
      </c>
      <c r="M20" s="47"/>
      <c r="N20" s="47"/>
      <c r="O20" s="47"/>
      <c r="P20" s="47"/>
      <c r="Q20" s="47"/>
      <c r="R20" s="47"/>
      <c r="S20" s="47"/>
    </row>
    <row r="21" spans="2:19" s="43" customFormat="1" x14ac:dyDescent="0.25">
      <c r="B21" s="46"/>
      <c r="C21" s="46" t="s">
        <v>69</v>
      </c>
      <c r="D21" s="47">
        <v>7.0000000000000001E-3</v>
      </c>
      <c r="E21" s="47">
        <v>0.77300000000000002</v>
      </c>
      <c r="F21" s="47">
        <v>1E-3</v>
      </c>
      <c r="G21" s="47">
        <v>0.11600000000000001</v>
      </c>
      <c r="H21" s="49">
        <v>0</v>
      </c>
      <c r="I21" s="47">
        <v>7.2999999999999995E-2</v>
      </c>
      <c r="J21" s="49">
        <v>0</v>
      </c>
      <c r="K21" s="49">
        <v>0.08</v>
      </c>
      <c r="L21" s="47"/>
      <c r="M21" s="47"/>
      <c r="N21" s="47"/>
      <c r="O21" s="47"/>
      <c r="P21" s="47"/>
      <c r="Q21" s="47"/>
      <c r="R21" s="47"/>
      <c r="S21" s="47"/>
    </row>
    <row r="22" spans="2:19" s="43" customFormat="1" x14ac:dyDescent="0.25">
      <c r="B22" s="46" t="s">
        <v>79</v>
      </c>
      <c r="C22" s="46" t="s">
        <v>81</v>
      </c>
      <c r="D22" s="47">
        <v>-0.75600000000000001</v>
      </c>
      <c r="E22" s="47">
        <v>0.314</v>
      </c>
      <c r="F22" s="47">
        <v>0.58199999999999996</v>
      </c>
      <c r="G22" s="47">
        <v>0.36299999999999999</v>
      </c>
      <c r="H22" s="47">
        <v>0.41099999999999998</v>
      </c>
      <c r="I22" s="47">
        <v>0.42899999999999999</v>
      </c>
      <c r="J22" s="47">
        <v>0.65300000000000002</v>
      </c>
      <c r="K22" s="47">
        <v>0.46200000000000002</v>
      </c>
      <c r="L22" s="47">
        <v>0.32700000000000001</v>
      </c>
      <c r="M22" s="47">
        <v>1</v>
      </c>
      <c r="N22" s="47"/>
      <c r="O22" s="47"/>
      <c r="P22" s="47"/>
      <c r="Q22" s="47"/>
      <c r="R22" s="47"/>
      <c r="S22" s="47"/>
    </row>
    <row r="23" spans="2:19" s="43" customFormat="1" x14ac:dyDescent="0.25">
      <c r="B23" s="46"/>
      <c r="C23" s="46" t="s">
        <v>69</v>
      </c>
      <c r="D23" s="49">
        <v>0</v>
      </c>
      <c r="E23" s="49">
        <v>0.03</v>
      </c>
      <c r="F23" s="49">
        <v>0</v>
      </c>
      <c r="G23" s="47">
        <v>1.0999999999999999E-2</v>
      </c>
      <c r="H23" s="47">
        <v>4.0000000000000001E-3</v>
      </c>
      <c r="I23" s="47">
        <v>2E-3</v>
      </c>
      <c r="J23" s="49">
        <v>0</v>
      </c>
      <c r="K23" s="47">
        <v>1E-3</v>
      </c>
      <c r="L23" s="47">
        <v>2.3E-2</v>
      </c>
      <c r="M23" s="47"/>
      <c r="N23" s="47"/>
      <c r="O23" s="47"/>
      <c r="P23" s="47"/>
      <c r="Q23" s="47"/>
      <c r="R23" s="47"/>
      <c r="S23" s="47"/>
    </row>
    <row r="24" spans="2:19" s="43" customFormat="1" x14ac:dyDescent="0.25">
      <c r="B24" s="46" t="s">
        <v>80</v>
      </c>
      <c r="C24" s="46" t="s">
        <v>81</v>
      </c>
      <c r="D24" s="47">
        <v>-0.154</v>
      </c>
      <c r="E24" s="47">
        <v>-3.0000000000000001E-3</v>
      </c>
      <c r="F24" s="47">
        <v>0.54900000000000004</v>
      </c>
      <c r="G24" s="47">
        <v>1.9E-2</v>
      </c>
      <c r="H24" s="47">
        <v>0.64100000000000001</v>
      </c>
      <c r="I24" s="47">
        <v>0.21299999999999999</v>
      </c>
      <c r="J24" s="47">
        <v>0.71199999999999997</v>
      </c>
      <c r="K24" s="47">
        <v>3.9E-2</v>
      </c>
      <c r="L24" s="47">
        <v>0.76700000000000002</v>
      </c>
      <c r="M24" s="47">
        <v>0.308</v>
      </c>
      <c r="N24" s="47">
        <v>1</v>
      </c>
      <c r="O24" s="47"/>
      <c r="P24" s="47"/>
      <c r="Q24" s="47"/>
      <c r="R24" s="47"/>
      <c r="S24" s="47"/>
    </row>
    <row r="25" spans="2:19" s="43" customFormat="1" x14ac:dyDescent="0.25">
      <c r="B25" s="46"/>
      <c r="C25" s="46" t="s">
        <v>69</v>
      </c>
      <c r="D25" s="47">
        <v>0.29699999999999999</v>
      </c>
      <c r="E25" s="47">
        <v>0.98399999999999999</v>
      </c>
      <c r="F25" s="49">
        <v>0</v>
      </c>
      <c r="G25" s="47">
        <v>0.89700000000000002</v>
      </c>
      <c r="H25" s="49">
        <v>0</v>
      </c>
      <c r="I25" s="47">
        <v>0.14699999999999999</v>
      </c>
      <c r="J25" s="49">
        <v>0</v>
      </c>
      <c r="K25" s="47">
        <v>0.79100000000000004</v>
      </c>
      <c r="L25" s="49">
        <v>0</v>
      </c>
      <c r="M25" s="47">
        <v>3.3000000000000002E-2</v>
      </c>
      <c r="N25" s="47"/>
      <c r="O25" s="47"/>
      <c r="P25" s="47"/>
      <c r="Q25" s="47"/>
      <c r="R25" s="47"/>
      <c r="S25" s="47"/>
    </row>
    <row r="26" spans="2:19" s="43" customFormat="1" ht="16.5" customHeight="1" x14ac:dyDescent="0.25">
      <c r="B26" s="46" t="s">
        <v>63</v>
      </c>
      <c r="C26" s="46" t="s">
        <v>81</v>
      </c>
      <c r="D26" s="47">
        <v>-0.629</v>
      </c>
      <c r="E26" s="49">
        <v>0.38</v>
      </c>
      <c r="F26" s="49">
        <v>0.91</v>
      </c>
      <c r="G26" s="47">
        <v>0.26600000000000001</v>
      </c>
      <c r="H26" s="47">
        <v>0.53800000000000003</v>
      </c>
      <c r="I26" s="47">
        <v>0.35899999999999999</v>
      </c>
      <c r="J26" s="47">
        <v>0.86699999999999999</v>
      </c>
      <c r="K26" s="47">
        <v>0.223</v>
      </c>
      <c r="L26" s="47">
        <v>0.41699999999999998</v>
      </c>
      <c r="M26" s="47">
        <v>0.65300000000000002</v>
      </c>
      <c r="N26" s="47">
        <v>0.51200000000000001</v>
      </c>
      <c r="O26" s="47">
        <v>1</v>
      </c>
      <c r="P26" s="47"/>
      <c r="Q26" s="47"/>
      <c r="R26" s="47"/>
      <c r="S26" s="47"/>
    </row>
    <row r="27" spans="2:19" s="43" customFormat="1" x14ac:dyDescent="0.25">
      <c r="B27" s="46"/>
      <c r="C27" s="46" t="s">
        <v>69</v>
      </c>
      <c r="D27" s="49">
        <v>0</v>
      </c>
      <c r="E27" s="47">
        <v>8.0000000000000002E-3</v>
      </c>
      <c r="F27" s="49">
        <v>0</v>
      </c>
      <c r="G27" s="47">
        <v>6.8000000000000005E-2</v>
      </c>
      <c r="H27" s="49">
        <v>0</v>
      </c>
      <c r="I27" s="47">
        <v>1.2E-2</v>
      </c>
      <c r="J27" s="49">
        <v>0</v>
      </c>
      <c r="K27" s="47">
        <v>0.127</v>
      </c>
      <c r="L27" s="47">
        <v>3.0000000000000001E-3</v>
      </c>
      <c r="M27" s="49">
        <v>0</v>
      </c>
      <c r="N27" s="49">
        <v>0</v>
      </c>
      <c r="O27" s="47"/>
      <c r="P27" s="47"/>
      <c r="Q27" s="47"/>
      <c r="R27" s="47"/>
      <c r="S27" s="47"/>
    </row>
    <row r="28" spans="2:19" s="43" customFormat="1" ht="16.5" customHeight="1" x14ac:dyDescent="0.25">
      <c r="B28" s="46" t="s">
        <v>64</v>
      </c>
      <c r="C28" s="46" t="s">
        <v>81</v>
      </c>
      <c r="D28" s="47">
        <v>-0.40899999999999997</v>
      </c>
      <c r="E28" s="47">
        <v>3.4000000000000002E-2</v>
      </c>
      <c r="F28" s="47">
        <v>0.57099999999999995</v>
      </c>
      <c r="G28" s="47">
        <v>0.218</v>
      </c>
      <c r="H28" s="47">
        <v>0.999</v>
      </c>
      <c r="I28" s="47">
        <v>0.13900000000000001</v>
      </c>
      <c r="J28" s="47">
        <v>0.66900000000000004</v>
      </c>
      <c r="K28" s="47">
        <v>0.20599999999999999</v>
      </c>
      <c r="L28" s="49">
        <v>0.66</v>
      </c>
      <c r="M28" s="47">
        <v>0.437</v>
      </c>
      <c r="N28" s="49">
        <v>0.64</v>
      </c>
      <c r="O28" s="47">
        <v>0.55100000000000005</v>
      </c>
      <c r="P28" s="47">
        <v>1</v>
      </c>
      <c r="Q28" s="47"/>
      <c r="R28" s="47"/>
      <c r="S28" s="47"/>
    </row>
    <row r="29" spans="2:19" s="43" customFormat="1" x14ac:dyDescent="0.25">
      <c r="B29" s="46"/>
      <c r="C29" s="46" t="s">
        <v>69</v>
      </c>
      <c r="D29" s="47">
        <v>4.0000000000000001E-3</v>
      </c>
      <c r="E29" s="47">
        <v>0.81599999999999995</v>
      </c>
      <c r="F29" s="49">
        <v>0</v>
      </c>
      <c r="G29" s="47">
        <v>0.13700000000000001</v>
      </c>
      <c r="H29" s="49">
        <v>0</v>
      </c>
      <c r="I29" s="47">
        <v>0.34399999999999997</v>
      </c>
      <c r="J29" s="49">
        <v>0</v>
      </c>
      <c r="K29" s="49">
        <v>0.16</v>
      </c>
      <c r="L29" s="49">
        <v>0</v>
      </c>
      <c r="M29" s="47">
        <v>2E-3</v>
      </c>
      <c r="N29" s="49">
        <v>0</v>
      </c>
      <c r="O29" s="49">
        <v>0</v>
      </c>
      <c r="P29" s="47"/>
      <c r="Q29" s="47"/>
      <c r="R29" s="47"/>
      <c r="S29" s="47"/>
    </row>
    <row r="30" spans="2:19" s="43" customFormat="1" ht="15" customHeight="1" x14ac:dyDescent="0.25">
      <c r="B30" s="46" t="s">
        <v>65</v>
      </c>
      <c r="C30" s="46" t="s">
        <v>81</v>
      </c>
      <c r="D30" s="47">
        <v>-0.64900000000000002</v>
      </c>
      <c r="E30" s="47">
        <v>7.2999999999999995E-2</v>
      </c>
      <c r="F30" s="49">
        <v>0.91</v>
      </c>
      <c r="G30" s="47">
        <v>0.19500000000000001</v>
      </c>
      <c r="H30" s="47">
        <v>0.65600000000000003</v>
      </c>
      <c r="I30" s="47">
        <v>0.42799999999999999</v>
      </c>
      <c r="J30" s="49">
        <v>1</v>
      </c>
      <c r="K30" s="47">
        <v>0.27100000000000002</v>
      </c>
      <c r="L30" s="49">
        <v>0.63</v>
      </c>
      <c r="M30" s="47">
        <v>0.65400000000000003</v>
      </c>
      <c r="N30" s="47">
        <v>0.71099999999999997</v>
      </c>
      <c r="O30" s="47">
        <v>0.86699999999999999</v>
      </c>
      <c r="P30" s="47">
        <v>0.66900000000000004</v>
      </c>
      <c r="Q30" s="47">
        <v>1</v>
      </c>
      <c r="R30" s="47"/>
      <c r="S30" s="47"/>
    </row>
    <row r="31" spans="2:19" s="43" customFormat="1" x14ac:dyDescent="0.25">
      <c r="B31" s="46"/>
      <c r="C31" s="46" t="s">
        <v>69</v>
      </c>
      <c r="D31" s="49">
        <v>0</v>
      </c>
      <c r="E31" s="47">
        <v>0.623</v>
      </c>
      <c r="F31" s="49">
        <v>0</v>
      </c>
      <c r="G31" s="47">
        <v>0.185</v>
      </c>
      <c r="H31" s="49">
        <v>0</v>
      </c>
      <c r="I31" s="47">
        <v>2E-3</v>
      </c>
      <c r="J31" s="49">
        <v>0</v>
      </c>
      <c r="K31" s="47">
        <v>6.2E-2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7"/>
      <c r="R31" s="47"/>
      <c r="S31" s="47"/>
    </row>
    <row r="32" spans="2:19" s="43" customFormat="1" ht="15.75" customHeight="1" x14ac:dyDescent="0.25">
      <c r="B32" s="46" t="s">
        <v>66</v>
      </c>
      <c r="C32" s="46" t="s">
        <v>81</v>
      </c>
      <c r="D32" s="47">
        <v>-0.39700000000000002</v>
      </c>
      <c r="E32" s="47">
        <v>-4.4999999999999998E-2</v>
      </c>
      <c r="F32" s="49">
        <v>0.47</v>
      </c>
      <c r="G32" s="47">
        <v>0.23200000000000001</v>
      </c>
      <c r="H32" s="47">
        <v>0.65900000000000003</v>
      </c>
      <c r="I32" s="47">
        <v>0.27200000000000002</v>
      </c>
      <c r="J32" s="47">
        <v>0.63300000000000001</v>
      </c>
      <c r="K32" s="47">
        <v>0.28699999999999998</v>
      </c>
      <c r="L32" s="47">
        <v>0.999</v>
      </c>
      <c r="M32" s="49">
        <v>0.34</v>
      </c>
      <c r="N32" s="47">
        <v>0.76100000000000001</v>
      </c>
      <c r="O32" s="47">
        <v>0.42099999999999999</v>
      </c>
      <c r="P32" s="47">
        <v>0.66100000000000003</v>
      </c>
      <c r="Q32" s="47">
        <v>0.63300000000000001</v>
      </c>
      <c r="R32" s="47">
        <v>1</v>
      </c>
      <c r="S32" s="47"/>
    </row>
    <row r="33" spans="2:19" s="43" customFormat="1" x14ac:dyDescent="0.25">
      <c r="B33" s="46"/>
      <c r="C33" s="46" t="s">
        <v>69</v>
      </c>
      <c r="D33" s="47">
        <v>5.0000000000000001E-3</v>
      </c>
      <c r="E33" s="47">
        <v>0.76</v>
      </c>
      <c r="F33" s="47">
        <v>1E-3</v>
      </c>
      <c r="G33" s="47">
        <v>0.112</v>
      </c>
      <c r="H33" s="49">
        <v>0</v>
      </c>
      <c r="I33" s="47">
        <v>6.0999999999999999E-2</v>
      </c>
      <c r="J33" s="49">
        <v>0</v>
      </c>
      <c r="K33" s="47">
        <v>4.8000000000000001E-2</v>
      </c>
      <c r="L33" s="49">
        <v>0</v>
      </c>
      <c r="M33" s="47">
        <v>1.7999999999999999E-2</v>
      </c>
      <c r="N33" s="49">
        <v>0</v>
      </c>
      <c r="O33" s="47">
        <v>3.0000000000000001E-3</v>
      </c>
      <c r="P33" s="49">
        <v>0</v>
      </c>
      <c r="Q33" s="49">
        <v>0</v>
      </c>
      <c r="R33" s="47"/>
      <c r="S33" s="47"/>
    </row>
    <row r="34" spans="2:19" s="43" customFormat="1" ht="16.5" customHeight="1" x14ac:dyDescent="0.25">
      <c r="B34" s="46" t="s">
        <v>67</v>
      </c>
      <c r="C34" s="46" t="s">
        <v>81</v>
      </c>
      <c r="D34" s="47">
        <v>-0.128</v>
      </c>
      <c r="E34" s="49">
        <v>0</v>
      </c>
      <c r="F34" s="47">
        <v>0.52400000000000002</v>
      </c>
      <c r="G34" s="47">
        <v>-8.9999999999999993E-3</v>
      </c>
      <c r="H34" s="47">
        <v>0.57599999999999996</v>
      </c>
      <c r="I34" s="47">
        <v>0.223</v>
      </c>
      <c r="J34" s="47">
        <v>0.66400000000000003</v>
      </c>
      <c r="K34" s="47">
        <v>3.6999999999999998E-2</v>
      </c>
      <c r="L34" s="47">
        <v>0.71899999999999997</v>
      </c>
      <c r="M34" s="47">
        <v>0.22700000000000001</v>
      </c>
      <c r="N34" s="49">
        <v>0.92</v>
      </c>
      <c r="O34" s="49">
        <v>0.49</v>
      </c>
      <c r="P34" s="47">
        <v>0.57299999999999995</v>
      </c>
      <c r="Q34" s="47">
        <v>0.66300000000000003</v>
      </c>
      <c r="R34" s="47">
        <v>0.71399999999999997</v>
      </c>
      <c r="S34" s="47">
        <v>1</v>
      </c>
    </row>
    <row r="35" spans="2:19" s="43" customFormat="1" x14ac:dyDescent="0.25">
      <c r="B35" s="46"/>
      <c r="C35" s="46" t="s">
        <v>69</v>
      </c>
      <c r="D35" s="47">
        <v>0.38500000000000001</v>
      </c>
      <c r="E35" s="47">
        <v>0.998</v>
      </c>
      <c r="F35" s="49">
        <v>0</v>
      </c>
      <c r="G35" s="47">
        <v>0.95199999999999996</v>
      </c>
      <c r="H35" s="49">
        <v>0</v>
      </c>
      <c r="I35" s="47">
        <v>0.128</v>
      </c>
      <c r="J35" s="49">
        <v>0</v>
      </c>
      <c r="K35" s="47">
        <v>0.80100000000000005</v>
      </c>
      <c r="L35" s="49">
        <v>0</v>
      </c>
      <c r="M35" s="47">
        <v>0.121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7"/>
    </row>
    <row r="36" spans="2:19" s="43" customFormat="1" x14ac:dyDescent="0.25">
      <c r="B36" s="41"/>
      <c r="C36" s="41"/>
    </row>
    <row r="37" spans="2:19" s="43" customFormat="1" x14ac:dyDescent="0.25">
      <c r="B37" s="41"/>
      <c r="C37" s="41"/>
    </row>
    <row r="38" spans="2:19" s="43" customFormat="1" x14ac:dyDescent="0.25">
      <c r="B38" s="41"/>
      <c r="C38" s="41"/>
    </row>
    <row r="39" spans="2:19" s="43" customFormat="1" x14ac:dyDescent="0.25">
      <c r="B39" s="44" t="s">
        <v>100</v>
      </c>
      <c r="C39" s="45"/>
      <c r="D39" s="44" t="s">
        <v>83</v>
      </c>
      <c r="E39" s="52" t="s">
        <v>87</v>
      </c>
    </row>
    <row r="40" spans="2:19" s="43" customFormat="1" x14ac:dyDescent="0.25">
      <c r="B40" s="46" t="s">
        <v>68</v>
      </c>
      <c r="C40" s="48" t="s">
        <v>69</v>
      </c>
      <c r="D40" s="52" t="s">
        <v>82</v>
      </c>
      <c r="E40" s="47"/>
    </row>
    <row r="41" spans="2:19" s="43" customFormat="1" x14ac:dyDescent="0.25">
      <c r="B41" s="46" t="s">
        <v>71</v>
      </c>
      <c r="C41" s="46" t="s">
        <v>69</v>
      </c>
      <c r="D41" s="49">
        <v>0.14499999999999999</v>
      </c>
      <c r="E41" s="66" t="s">
        <v>85</v>
      </c>
    </row>
    <row r="42" spans="2:19" s="43" customFormat="1" x14ac:dyDescent="0.25">
      <c r="B42" s="46" t="s">
        <v>72</v>
      </c>
      <c r="C42" s="46" t="s">
        <v>69</v>
      </c>
      <c r="D42" s="49">
        <v>0</v>
      </c>
      <c r="E42" s="52" t="s">
        <v>86</v>
      </c>
    </row>
    <row r="43" spans="2:19" s="43" customFormat="1" x14ac:dyDescent="0.25">
      <c r="B43" s="46" t="s">
        <v>73</v>
      </c>
      <c r="C43" s="46" t="s">
        <v>69</v>
      </c>
      <c r="D43" s="49">
        <v>2E-3</v>
      </c>
      <c r="E43" s="52" t="s">
        <v>86</v>
      </c>
    </row>
    <row r="44" spans="2:19" s="43" customFormat="1" x14ac:dyDescent="0.25">
      <c r="B44" s="46" t="s">
        <v>74</v>
      </c>
      <c r="C44" s="46" t="s">
        <v>69</v>
      </c>
      <c r="D44" s="49">
        <v>7.0000000000000001E-3</v>
      </c>
      <c r="E44" s="52" t="s">
        <v>86</v>
      </c>
    </row>
    <row r="45" spans="2:19" s="43" customFormat="1" x14ac:dyDescent="0.25">
      <c r="B45" s="46" t="s">
        <v>75</v>
      </c>
      <c r="C45" s="46" t="s">
        <v>69</v>
      </c>
      <c r="D45" s="49">
        <v>3.0000000000000001E-3</v>
      </c>
      <c r="E45" s="52" t="s">
        <v>86</v>
      </c>
    </row>
    <row r="46" spans="2:19" x14ac:dyDescent="0.25">
      <c r="B46" s="46" t="s">
        <v>76</v>
      </c>
      <c r="C46" s="46" t="s">
        <v>69</v>
      </c>
      <c r="D46" s="49">
        <v>0</v>
      </c>
      <c r="E46" s="53" t="s">
        <v>86</v>
      </c>
    </row>
    <row r="47" spans="2:19" x14ac:dyDescent="0.25">
      <c r="B47" s="46" t="s">
        <v>77</v>
      </c>
      <c r="C47" s="46" t="s">
        <v>69</v>
      </c>
      <c r="D47" s="49">
        <v>0</v>
      </c>
      <c r="E47" s="53" t="s">
        <v>86</v>
      </c>
    </row>
    <row r="48" spans="2:19" x14ac:dyDescent="0.25">
      <c r="B48" s="46" t="s">
        <v>78</v>
      </c>
      <c r="C48" s="46" t="s">
        <v>69</v>
      </c>
      <c r="D48" s="47">
        <v>7.0000000000000001E-3</v>
      </c>
      <c r="E48" s="53" t="s">
        <v>86</v>
      </c>
    </row>
    <row r="49" spans="2:5" x14ac:dyDescent="0.25">
      <c r="B49" s="46" t="s">
        <v>79</v>
      </c>
      <c r="C49" s="46" t="s">
        <v>69</v>
      </c>
      <c r="D49" s="49">
        <v>0</v>
      </c>
      <c r="E49" s="53" t="s">
        <v>86</v>
      </c>
    </row>
    <row r="50" spans="2:5" x14ac:dyDescent="0.25">
      <c r="B50" s="46" t="s">
        <v>80</v>
      </c>
      <c r="C50" s="46" t="s">
        <v>69</v>
      </c>
      <c r="D50" s="47">
        <v>0.29699999999999999</v>
      </c>
      <c r="E50" s="65" t="s">
        <v>85</v>
      </c>
    </row>
    <row r="51" spans="2:5" x14ac:dyDescent="0.25">
      <c r="B51" s="46" t="s">
        <v>63</v>
      </c>
      <c r="C51" s="46" t="s">
        <v>69</v>
      </c>
      <c r="D51" s="49">
        <v>0</v>
      </c>
      <c r="E51" s="53" t="s">
        <v>86</v>
      </c>
    </row>
    <row r="52" spans="2:5" x14ac:dyDescent="0.25">
      <c r="B52" s="46" t="s">
        <v>64</v>
      </c>
      <c r="C52" s="46" t="s">
        <v>69</v>
      </c>
      <c r="D52" s="47">
        <v>4.0000000000000001E-3</v>
      </c>
      <c r="E52" s="53" t="s">
        <v>86</v>
      </c>
    </row>
    <row r="53" spans="2:5" x14ac:dyDescent="0.25">
      <c r="B53" s="46" t="s">
        <v>65</v>
      </c>
      <c r="C53" s="46" t="s">
        <v>69</v>
      </c>
      <c r="D53" s="49">
        <v>0</v>
      </c>
      <c r="E53" s="53" t="s">
        <v>86</v>
      </c>
    </row>
    <row r="54" spans="2:5" x14ac:dyDescent="0.25">
      <c r="B54" s="46" t="s">
        <v>66</v>
      </c>
      <c r="C54" s="46" t="s">
        <v>69</v>
      </c>
      <c r="D54" s="47">
        <v>5.0000000000000001E-3</v>
      </c>
      <c r="E54" s="53" t="s">
        <v>86</v>
      </c>
    </row>
    <row r="55" spans="2:5" x14ac:dyDescent="0.25">
      <c r="B55" s="46" t="s">
        <v>67</v>
      </c>
      <c r="C55" s="46" t="s">
        <v>69</v>
      </c>
      <c r="D55" s="47">
        <v>0.38500000000000001</v>
      </c>
      <c r="E55" s="65" t="s">
        <v>85</v>
      </c>
    </row>
    <row r="58" spans="2:5" x14ac:dyDescent="0.25">
      <c r="B58" s="44" t="s">
        <v>100</v>
      </c>
      <c r="C58" s="45"/>
      <c r="D58" s="44" t="s">
        <v>99</v>
      </c>
      <c r="E58" s="52" t="s">
        <v>84</v>
      </c>
    </row>
    <row r="59" spans="2:5" x14ac:dyDescent="0.25">
      <c r="B59" s="46" t="s">
        <v>68</v>
      </c>
      <c r="C59" s="46" t="s">
        <v>81</v>
      </c>
      <c r="D59" s="47">
        <v>1</v>
      </c>
      <c r="E59" s="51"/>
    </row>
    <row r="60" spans="2:5" x14ac:dyDescent="0.25">
      <c r="B60" s="46" t="s">
        <v>71</v>
      </c>
      <c r="C60" s="46" t="s">
        <v>81</v>
      </c>
      <c r="D60" s="49">
        <v>-0.214</v>
      </c>
      <c r="E60" s="51" t="s">
        <v>97</v>
      </c>
    </row>
    <row r="61" spans="2:5" x14ac:dyDescent="0.25">
      <c r="B61" s="46" t="s">
        <v>72</v>
      </c>
      <c r="C61" s="46" t="s">
        <v>81</v>
      </c>
      <c r="D61" s="49">
        <v>-0.63900000000000001</v>
      </c>
      <c r="E61" s="51" t="s">
        <v>98</v>
      </c>
    </row>
    <row r="62" spans="2:5" x14ac:dyDescent="0.25">
      <c r="B62" s="46" t="s">
        <v>73</v>
      </c>
      <c r="C62" s="46" t="s">
        <v>81</v>
      </c>
      <c r="D62" s="49">
        <v>-0.438</v>
      </c>
      <c r="E62" s="51" t="s">
        <v>98</v>
      </c>
    </row>
    <row r="63" spans="2:5" x14ac:dyDescent="0.25">
      <c r="B63" s="46" t="s">
        <v>74</v>
      </c>
      <c r="C63" s="46" t="s">
        <v>81</v>
      </c>
      <c r="D63" s="49">
        <v>-0.38700000000000001</v>
      </c>
      <c r="E63" s="51" t="s">
        <v>98</v>
      </c>
    </row>
    <row r="64" spans="2:5" x14ac:dyDescent="0.25">
      <c r="B64" s="46" t="s">
        <v>75</v>
      </c>
      <c r="C64" s="46" t="s">
        <v>81</v>
      </c>
      <c r="D64" s="49">
        <v>-0.42399999999999999</v>
      </c>
      <c r="E64" s="51" t="s">
        <v>98</v>
      </c>
    </row>
    <row r="65" spans="2:5" x14ac:dyDescent="0.25">
      <c r="B65" s="46" t="s">
        <v>76</v>
      </c>
      <c r="C65" s="46" t="s">
        <v>81</v>
      </c>
      <c r="D65" s="49">
        <v>-0.64900000000000002</v>
      </c>
      <c r="E65" s="51" t="s">
        <v>98</v>
      </c>
    </row>
    <row r="66" spans="2:5" x14ac:dyDescent="0.25">
      <c r="B66" s="46" t="s">
        <v>77</v>
      </c>
      <c r="C66" s="46" t="s">
        <v>81</v>
      </c>
      <c r="D66" s="47">
        <v>-0.501</v>
      </c>
      <c r="E66" s="51" t="s">
        <v>98</v>
      </c>
    </row>
    <row r="67" spans="2:5" x14ac:dyDescent="0.25">
      <c r="B67" s="46" t="s">
        <v>78</v>
      </c>
      <c r="C67" s="46" t="s">
        <v>81</v>
      </c>
      <c r="D67" s="47">
        <v>-0.38300000000000001</v>
      </c>
      <c r="E67" s="51" t="s">
        <v>98</v>
      </c>
    </row>
    <row r="68" spans="2:5" x14ac:dyDescent="0.25">
      <c r="B68" s="46" t="s">
        <v>79</v>
      </c>
      <c r="C68" s="46" t="s">
        <v>81</v>
      </c>
      <c r="D68" s="47">
        <v>-0.75600000000000001</v>
      </c>
      <c r="E68" s="51" t="s">
        <v>98</v>
      </c>
    </row>
    <row r="69" spans="2:5" x14ac:dyDescent="0.25">
      <c r="B69" s="46" t="s">
        <v>80</v>
      </c>
      <c r="C69" s="46" t="s">
        <v>81</v>
      </c>
      <c r="D69" s="47">
        <v>-0.154</v>
      </c>
      <c r="E69" s="51" t="s">
        <v>97</v>
      </c>
    </row>
    <row r="70" spans="2:5" x14ac:dyDescent="0.25">
      <c r="B70" s="46" t="s">
        <v>63</v>
      </c>
      <c r="C70" s="46" t="s">
        <v>81</v>
      </c>
      <c r="D70" s="47">
        <v>-0.629</v>
      </c>
      <c r="E70" s="51" t="s">
        <v>98</v>
      </c>
    </row>
    <row r="71" spans="2:5" x14ac:dyDescent="0.25">
      <c r="B71" s="46" t="s">
        <v>64</v>
      </c>
      <c r="C71" s="46" t="s">
        <v>81</v>
      </c>
      <c r="D71" s="47">
        <v>-0.40899999999999997</v>
      </c>
      <c r="E71" s="51" t="s">
        <v>98</v>
      </c>
    </row>
    <row r="72" spans="2:5" x14ac:dyDescent="0.25">
      <c r="B72" s="46" t="s">
        <v>65</v>
      </c>
      <c r="C72" s="46" t="s">
        <v>81</v>
      </c>
      <c r="D72" s="47">
        <v>-0.64900000000000002</v>
      </c>
      <c r="E72" s="51" t="s">
        <v>98</v>
      </c>
    </row>
    <row r="73" spans="2:5" x14ac:dyDescent="0.25">
      <c r="B73" s="46" t="s">
        <v>66</v>
      </c>
      <c r="C73" s="46" t="s">
        <v>81</v>
      </c>
      <c r="D73" s="47">
        <v>-0.39700000000000002</v>
      </c>
      <c r="E73" s="51" t="s">
        <v>98</v>
      </c>
    </row>
    <row r="74" spans="2:5" x14ac:dyDescent="0.25">
      <c r="B74" s="46" t="s">
        <v>67</v>
      </c>
      <c r="C74" s="46" t="s">
        <v>81</v>
      </c>
      <c r="D74" s="47">
        <v>-0.128</v>
      </c>
      <c r="E74" s="51" t="s">
        <v>97</v>
      </c>
    </row>
  </sheetData>
  <phoneticPr fontId="4" type="noConversion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2DDD-4ADC-477E-B2EA-76F0104B7C04}">
  <dimension ref="B2:E11"/>
  <sheetViews>
    <sheetView workbookViewId="0">
      <selection activeCell="I10" sqref="I10"/>
    </sheetView>
  </sheetViews>
  <sheetFormatPr defaultRowHeight="15" x14ac:dyDescent="0.25"/>
  <cols>
    <col min="3" max="3" width="24.140625" bestFit="1" customWidth="1"/>
    <col min="4" max="4" width="10.140625" bestFit="1" customWidth="1"/>
  </cols>
  <sheetData>
    <row r="2" spans="2:5" x14ac:dyDescent="0.25">
      <c r="C2" t="s">
        <v>88</v>
      </c>
    </row>
    <row r="3" spans="2:5" x14ac:dyDescent="0.25">
      <c r="D3" t="s">
        <v>70</v>
      </c>
      <c r="E3" t="s">
        <v>89</v>
      </c>
    </row>
    <row r="4" spans="2:5" x14ac:dyDescent="0.25">
      <c r="B4" s="51" t="s">
        <v>90</v>
      </c>
      <c r="C4" s="51" t="s">
        <v>86</v>
      </c>
      <c r="D4" s="51">
        <v>48</v>
      </c>
      <c r="E4" s="54">
        <v>100</v>
      </c>
    </row>
    <row r="5" spans="2:5" x14ac:dyDescent="0.25">
      <c r="B5" s="51"/>
      <c r="C5" s="51" t="s">
        <v>91</v>
      </c>
      <c r="D5" s="51">
        <v>0</v>
      </c>
      <c r="E5" s="51">
        <v>0</v>
      </c>
    </row>
    <row r="6" spans="2:5" x14ac:dyDescent="0.25">
      <c r="B6" s="51"/>
      <c r="C6" s="51" t="s">
        <v>92</v>
      </c>
      <c r="D6" s="51">
        <v>48</v>
      </c>
      <c r="E6" s="55">
        <v>100</v>
      </c>
    </row>
    <row r="7" spans="2:5" x14ac:dyDescent="0.25">
      <c r="B7" t="s">
        <v>93</v>
      </c>
    </row>
    <row r="9" spans="2:5" x14ac:dyDescent="0.25">
      <c r="C9" t="s">
        <v>94</v>
      </c>
    </row>
    <row r="10" spans="2:5" x14ac:dyDescent="0.25">
      <c r="C10" s="51" t="s">
        <v>95</v>
      </c>
      <c r="D10" s="51" t="s">
        <v>96</v>
      </c>
    </row>
    <row r="11" spans="2:5" x14ac:dyDescent="0.25">
      <c r="C11" s="51">
        <v>0.89300000000000002</v>
      </c>
      <c r="D11" s="51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D1BC-B4D8-4ECA-B6DC-98EB39EC6074}">
  <dimension ref="A2:AK51"/>
  <sheetViews>
    <sheetView topLeftCell="T1" workbookViewId="0">
      <selection activeCell="AK4" sqref="AK4:AK51"/>
    </sheetView>
  </sheetViews>
  <sheetFormatPr defaultRowHeight="15" x14ac:dyDescent="0.25"/>
  <cols>
    <col min="4" max="4" width="9.5703125" bestFit="1" customWidth="1"/>
    <col min="5" max="5" width="6.5703125" bestFit="1" customWidth="1"/>
    <col min="6" max="6" width="10.5703125" bestFit="1" customWidth="1"/>
    <col min="7" max="7" width="7.5703125" bestFit="1" customWidth="1"/>
    <col min="8" max="8" width="10.5703125" bestFit="1" customWidth="1"/>
    <col min="9" max="9" width="6.5703125" bestFit="1" customWidth="1"/>
    <col min="10" max="10" width="8.28515625" bestFit="1" customWidth="1"/>
    <col min="11" max="11" width="6.5703125" bestFit="1" customWidth="1"/>
    <col min="12" max="12" width="11.5703125" bestFit="1" customWidth="1"/>
    <col min="13" max="13" width="7.5703125" bestFit="1" customWidth="1"/>
    <col min="14" max="14" width="11.5703125" bestFit="1" customWidth="1"/>
    <col min="15" max="15" width="6.7109375" customWidth="1"/>
    <col min="16" max="16" width="9.5703125" bestFit="1" customWidth="1"/>
    <col min="17" max="17" width="5.5703125" bestFit="1" customWidth="1"/>
    <col min="18" max="18" width="11.28515625" bestFit="1" customWidth="1"/>
    <col min="19" max="19" width="6.5703125" bestFit="1" customWidth="1"/>
    <col min="20" max="20" width="12.42578125" bestFit="1" customWidth="1"/>
    <col min="21" max="21" width="6.5703125" bestFit="1" customWidth="1"/>
    <col min="22" max="22" width="9.5703125" bestFit="1" customWidth="1"/>
    <col min="23" max="23" width="7.28515625" customWidth="1"/>
    <col min="24" max="24" width="7.5703125" bestFit="1" customWidth="1"/>
    <col min="25" max="25" width="7.5703125" customWidth="1"/>
    <col min="26" max="26" width="15.28515625" bestFit="1" customWidth="1"/>
    <col min="27" max="27" width="6.5703125" bestFit="1" customWidth="1"/>
    <col min="28" max="28" width="8.28515625" bestFit="1" customWidth="1"/>
    <col min="29" max="29" width="6" customWidth="1"/>
    <col min="30" max="30" width="10.5703125" bestFit="1" customWidth="1"/>
    <col min="31" max="31" width="5.5703125" bestFit="1" customWidth="1"/>
    <col min="32" max="32" width="11.28515625" bestFit="1" customWidth="1"/>
    <col min="33" max="33" width="6.28515625" customWidth="1"/>
    <col min="34" max="34" width="13.85546875" customWidth="1"/>
    <col min="35" max="35" width="11.85546875" bestFit="1" customWidth="1"/>
  </cols>
  <sheetData>
    <row r="2" spans="1:37" x14ac:dyDescent="0.25">
      <c r="A2" s="84" t="s">
        <v>50</v>
      </c>
      <c r="B2" s="85" t="s">
        <v>49</v>
      </c>
      <c r="C2" s="84" t="s">
        <v>48</v>
      </c>
      <c r="D2" s="88" t="s">
        <v>17</v>
      </c>
      <c r="E2" s="89"/>
      <c r="F2" s="89"/>
      <c r="G2" s="89"/>
      <c r="H2" s="89"/>
      <c r="I2" s="90"/>
      <c r="J2" s="88" t="s">
        <v>18</v>
      </c>
      <c r="K2" s="89"/>
      <c r="L2" s="89"/>
      <c r="M2" s="89"/>
      <c r="N2" s="89"/>
      <c r="O2" s="90"/>
      <c r="P2" s="88" t="s">
        <v>19</v>
      </c>
      <c r="Q2" s="89"/>
      <c r="R2" s="89"/>
      <c r="S2" s="89"/>
      <c r="T2" s="89"/>
      <c r="U2" s="90"/>
      <c r="V2" s="88" t="s">
        <v>20</v>
      </c>
      <c r="W2" s="89"/>
      <c r="X2" s="89"/>
      <c r="Y2" s="89"/>
      <c r="Z2" s="89"/>
      <c r="AA2" s="90"/>
      <c r="AB2" s="88" t="s">
        <v>21</v>
      </c>
      <c r="AC2" s="89"/>
      <c r="AD2" s="89"/>
      <c r="AE2" s="89"/>
      <c r="AF2" s="89"/>
      <c r="AG2" s="90"/>
      <c r="AH2" s="91" t="s">
        <v>101</v>
      </c>
      <c r="AI2" s="82" t="s">
        <v>58</v>
      </c>
      <c r="AJ2" s="82"/>
      <c r="AK2" s="82"/>
    </row>
    <row r="3" spans="1:37" x14ac:dyDescent="0.25">
      <c r="A3" s="84"/>
      <c r="B3" s="86"/>
      <c r="C3" s="84"/>
      <c r="D3" s="8" t="s">
        <v>1</v>
      </c>
      <c r="E3" s="56"/>
      <c r="F3" s="8" t="s">
        <v>2</v>
      </c>
      <c r="G3" s="56"/>
      <c r="H3" s="8" t="s">
        <v>42</v>
      </c>
      <c r="I3" s="56"/>
      <c r="J3" s="8" t="s">
        <v>1</v>
      </c>
      <c r="K3" s="56"/>
      <c r="L3" s="8" t="s">
        <v>2</v>
      </c>
      <c r="M3" s="56"/>
      <c r="N3" s="8" t="s">
        <v>43</v>
      </c>
      <c r="O3" s="56"/>
      <c r="P3" s="8" t="s">
        <v>1</v>
      </c>
      <c r="Q3" s="56"/>
      <c r="R3" s="8" t="s">
        <v>2</v>
      </c>
      <c r="S3" s="56"/>
      <c r="T3" s="8" t="s">
        <v>44</v>
      </c>
      <c r="U3" s="56"/>
      <c r="V3" s="8" t="s">
        <v>1</v>
      </c>
      <c r="W3" s="56"/>
      <c r="X3" s="8" t="s">
        <v>2</v>
      </c>
      <c r="Y3" s="56"/>
      <c r="Z3" s="8" t="s">
        <v>45</v>
      </c>
      <c r="AA3" s="56"/>
      <c r="AB3" s="8" t="s">
        <v>1</v>
      </c>
      <c r="AC3" s="56"/>
      <c r="AD3" s="8" t="s">
        <v>2</v>
      </c>
      <c r="AE3" s="56"/>
      <c r="AF3" s="8" t="s">
        <v>46</v>
      </c>
      <c r="AG3" s="56"/>
      <c r="AH3" s="92"/>
      <c r="AI3" s="27" t="s">
        <v>61</v>
      </c>
      <c r="AJ3" s="8" t="s">
        <v>59</v>
      </c>
      <c r="AK3" s="8" t="s">
        <v>60</v>
      </c>
    </row>
    <row r="4" spans="1:37" x14ac:dyDescent="0.25">
      <c r="A4" s="83">
        <v>2020</v>
      </c>
      <c r="B4" s="7" t="s">
        <v>32</v>
      </c>
      <c r="C4" s="67">
        <v>1</v>
      </c>
      <c r="D4" s="28">
        <v>191</v>
      </c>
      <c r="E4" s="57">
        <f>D4/10000</f>
        <v>1.9099999999999999E-2</v>
      </c>
      <c r="F4" s="28">
        <v>93753</v>
      </c>
      <c r="G4" s="57">
        <f>F4/10000</f>
        <v>9.3752999999999993</v>
      </c>
      <c r="H4" s="28">
        <v>93944</v>
      </c>
      <c r="I4" s="57">
        <f>H4/10000</f>
        <v>9.3943999999999992</v>
      </c>
      <c r="J4" s="28">
        <v>57</v>
      </c>
      <c r="K4" s="57">
        <f>J4/10000</f>
        <v>5.7000000000000002E-3</v>
      </c>
      <c r="L4" s="28">
        <v>445001</v>
      </c>
      <c r="M4" s="57">
        <f>L4/10000</f>
        <v>44.500100000000003</v>
      </c>
      <c r="N4" s="31">
        <f t="shared" ref="N4:N15" si="0">SUM(J4:L4)</f>
        <v>445058.00569999998</v>
      </c>
      <c r="O4" s="57">
        <f>N4/10000</f>
        <v>44.505800569999998</v>
      </c>
      <c r="P4" s="29">
        <v>0</v>
      </c>
      <c r="Q4" s="58">
        <f>P4/10000</f>
        <v>0</v>
      </c>
      <c r="R4" s="31">
        <v>185963</v>
      </c>
      <c r="S4" s="57">
        <f>R4/10000</f>
        <v>18.596299999999999</v>
      </c>
      <c r="T4" s="31">
        <v>185963</v>
      </c>
      <c r="U4" s="57">
        <f>T4/10000</f>
        <v>18.596299999999999</v>
      </c>
      <c r="V4" s="33">
        <v>0</v>
      </c>
      <c r="W4" s="58">
        <f>V4/10000</f>
        <v>0</v>
      </c>
      <c r="X4" s="31">
        <v>126785</v>
      </c>
      <c r="Y4" s="57">
        <f>X4/10000</f>
        <v>12.6785</v>
      </c>
      <c r="Z4" s="31">
        <v>126785</v>
      </c>
      <c r="AA4" s="57">
        <f>Z4/10000</f>
        <v>12.6785</v>
      </c>
      <c r="AB4" s="31">
        <v>2</v>
      </c>
      <c r="AC4" s="57">
        <f>AB4/10000</f>
        <v>2.0000000000000001E-4</v>
      </c>
      <c r="AD4" s="31">
        <v>249645</v>
      </c>
      <c r="AE4" s="57">
        <f>AD4/10000</f>
        <v>24.964500000000001</v>
      </c>
      <c r="AF4" s="31">
        <v>249647</v>
      </c>
      <c r="AG4" s="59">
        <f>AF4/10000</f>
        <v>24.964700000000001</v>
      </c>
      <c r="AH4" s="59">
        <f>I4+O4+U4+AA4+AG4</f>
        <v>110.13970057</v>
      </c>
      <c r="AI4" s="60">
        <v>30.94</v>
      </c>
      <c r="AJ4" s="61">
        <v>32.729999999999997</v>
      </c>
      <c r="AK4" s="62">
        <f>(AI4+AJ4)/2</f>
        <v>31.835000000000001</v>
      </c>
    </row>
    <row r="5" spans="1:37" x14ac:dyDescent="0.25">
      <c r="A5" s="83"/>
      <c r="B5" s="7" t="s">
        <v>31</v>
      </c>
      <c r="C5" s="67">
        <v>1</v>
      </c>
      <c r="D5" s="28">
        <v>119</v>
      </c>
      <c r="E5" s="57">
        <f t="shared" ref="E5:E51" si="1">D5/10000</f>
        <v>1.1900000000000001E-2</v>
      </c>
      <c r="F5" s="28">
        <v>67554</v>
      </c>
      <c r="G5" s="57">
        <f t="shared" ref="G5:G51" si="2">F5/10000</f>
        <v>6.7553999999999998</v>
      </c>
      <c r="H5" s="28">
        <v>67673</v>
      </c>
      <c r="I5" s="57">
        <f t="shared" ref="I5:I51" si="3">H5/10000</f>
        <v>6.7672999999999996</v>
      </c>
      <c r="J5" s="28">
        <v>34</v>
      </c>
      <c r="K5" s="57">
        <f t="shared" ref="K5:K51" si="4">J5/10000</f>
        <v>3.3999999999999998E-3</v>
      </c>
      <c r="L5" s="28">
        <v>416004</v>
      </c>
      <c r="M5" s="57">
        <f t="shared" ref="M5:M51" si="5">L5/10000</f>
        <v>41.6004</v>
      </c>
      <c r="N5" s="31">
        <f t="shared" si="0"/>
        <v>416038.00339999999</v>
      </c>
      <c r="O5" s="57">
        <f t="shared" ref="O5:O51" si="6">N5/10000</f>
        <v>41.603800339999999</v>
      </c>
      <c r="P5" s="29">
        <v>0</v>
      </c>
      <c r="Q5" s="58">
        <f t="shared" ref="Q5:Q51" si="7">P5/10000</f>
        <v>0</v>
      </c>
      <c r="R5" s="31">
        <v>173916</v>
      </c>
      <c r="S5" s="57">
        <f t="shared" ref="S5:S51" si="8">R5/10000</f>
        <v>17.3916</v>
      </c>
      <c r="T5" s="31">
        <v>173916</v>
      </c>
      <c r="U5" s="57">
        <f t="shared" ref="U5:U51" si="9">T5/10000</f>
        <v>17.3916</v>
      </c>
      <c r="V5" s="33">
        <v>0</v>
      </c>
      <c r="W5" s="58">
        <f t="shared" ref="W5:W51" si="10">V5/10000</f>
        <v>0</v>
      </c>
      <c r="X5" s="31">
        <v>117066</v>
      </c>
      <c r="Y5" s="57">
        <f t="shared" ref="Y5:Y51" si="11">X5/10000</f>
        <v>11.7066</v>
      </c>
      <c r="Z5" s="31">
        <v>117066</v>
      </c>
      <c r="AA5" s="57">
        <f t="shared" ref="AA5:AA51" si="12">Z5/10000</f>
        <v>11.7066</v>
      </c>
      <c r="AB5" s="31">
        <v>115</v>
      </c>
      <c r="AC5" s="57">
        <f t="shared" ref="AC5:AC51" si="13">AB5/10000</f>
        <v>1.15E-2</v>
      </c>
      <c r="AD5" s="31">
        <v>202570</v>
      </c>
      <c r="AE5" s="57">
        <f t="shared" ref="AE5:AE51" si="14">AD5/10000</f>
        <v>20.257000000000001</v>
      </c>
      <c r="AF5" s="31">
        <v>202685</v>
      </c>
      <c r="AG5" s="59">
        <f t="shared" ref="AG5:AG51" si="15">AF5/10000</f>
        <v>20.2685</v>
      </c>
      <c r="AH5" s="59">
        <f t="shared" ref="AH5:AH51" si="16">I5+O5+U5+AA5+AG5</f>
        <v>97.737800339999993</v>
      </c>
      <c r="AI5" s="63">
        <v>25.83</v>
      </c>
      <c r="AJ5" s="64">
        <v>28.95</v>
      </c>
      <c r="AK5" s="62">
        <f t="shared" ref="AK5:AK51" si="17">(AI5+AJ5)/2</f>
        <v>27.39</v>
      </c>
    </row>
    <row r="6" spans="1:37" x14ac:dyDescent="0.25">
      <c r="A6" s="83"/>
      <c r="B6" s="7" t="s">
        <v>30</v>
      </c>
      <c r="C6" s="67">
        <v>1</v>
      </c>
      <c r="D6" s="28">
        <v>117</v>
      </c>
      <c r="E6" s="57">
        <f t="shared" si="1"/>
        <v>1.17E-2</v>
      </c>
      <c r="F6" s="28">
        <v>53952</v>
      </c>
      <c r="G6" s="57">
        <f t="shared" si="2"/>
        <v>5.3952</v>
      </c>
      <c r="H6" s="28">
        <v>54069</v>
      </c>
      <c r="I6" s="57">
        <f t="shared" si="3"/>
        <v>5.4069000000000003</v>
      </c>
      <c r="J6" s="28">
        <v>35</v>
      </c>
      <c r="K6" s="57">
        <f t="shared" si="4"/>
        <v>3.5000000000000001E-3</v>
      </c>
      <c r="L6" s="28">
        <v>514988</v>
      </c>
      <c r="M6" s="57">
        <f t="shared" si="5"/>
        <v>51.498800000000003</v>
      </c>
      <c r="N6" s="31">
        <f t="shared" si="0"/>
        <v>515023.00349999999</v>
      </c>
      <c r="O6" s="57">
        <f t="shared" si="6"/>
        <v>51.502300349999999</v>
      </c>
      <c r="P6" s="29">
        <v>0</v>
      </c>
      <c r="Q6" s="58">
        <f t="shared" si="7"/>
        <v>0</v>
      </c>
      <c r="R6" s="31">
        <v>168919</v>
      </c>
      <c r="S6" s="57">
        <f t="shared" si="8"/>
        <v>16.8919</v>
      </c>
      <c r="T6" s="31">
        <v>168919</v>
      </c>
      <c r="U6" s="57">
        <f t="shared" si="9"/>
        <v>16.8919</v>
      </c>
      <c r="V6" s="33">
        <v>0</v>
      </c>
      <c r="W6" s="58">
        <f t="shared" si="10"/>
        <v>0</v>
      </c>
      <c r="X6" s="31">
        <v>111819</v>
      </c>
      <c r="Y6" s="57">
        <f t="shared" si="11"/>
        <v>11.181900000000001</v>
      </c>
      <c r="Z6" s="31">
        <v>111819</v>
      </c>
      <c r="AA6" s="57">
        <f t="shared" si="12"/>
        <v>11.181900000000001</v>
      </c>
      <c r="AB6" s="31">
        <v>25</v>
      </c>
      <c r="AC6" s="57">
        <f t="shared" si="13"/>
        <v>2.5000000000000001E-3</v>
      </c>
      <c r="AD6" s="31">
        <v>184038</v>
      </c>
      <c r="AE6" s="57">
        <f t="shared" si="14"/>
        <v>18.4038</v>
      </c>
      <c r="AF6" s="31">
        <v>184063</v>
      </c>
      <c r="AG6" s="59">
        <f t="shared" si="15"/>
        <v>18.406300000000002</v>
      </c>
      <c r="AH6" s="59">
        <f t="shared" si="16"/>
        <v>103.38930035</v>
      </c>
      <c r="AI6" s="63">
        <v>22.46</v>
      </c>
      <c r="AJ6" s="64">
        <v>24.84</v>
      </c>
      <c r="AK6" s="62">
        <f t="shared" si="17"/>
        <v>23.65</v>
      </c>
    </row>
    <row r="7" spans="1:37" x14ac:dyDescent="0.25">
      <c r="A7" s="83"/>
      <c r="B7" s="7" t="s">
        <v>29</v>
      </c>
      <c r="C7" s="67">
        <v>1</v>
      </c>
      <c r="D7" s="28">
        <v>54</v>
      </c>
      <c r="E7" s="57">
        <f t="shared" si="1"/>
        <v>5.4000000000000003E-3</v>
      </c>
      <c r="F7" s="28">
        <v>35868</v>
      </c>
      <c r="G7" s="57">
        <f t="shared" si="2"/>
        <v>3.5868000000000002</v>
      </c>
      <c r="H7" s="28">
        <v>35.921999999999997</v>
      </c>
      <c r="I7" s="57">
        <f t="shared" si="3"/>
        <v>3.5921999999999998E-3</v>
      </c>
      <c r="J7" s="28">
        <v>30</v>
      </c>
      <c r="K7" s="57">
        <f t="shared" si="4"/>
        <v>3.0000000000000001E-3</v>
      </c>
      <c r="L7" s="28">
        <v>454235</v>
      </c>
      <c r="M7" s="57">
        <f t="shared" si="5"/>
        <v>45.423499999999997</v>
      </c>
      <c r="N7" s="31">
        <f t="shared" si="0"/>
        <v>454265.00300000003</v>
      </c>
      <c r="O7" s="57">
        <f t="shared" si="6"/>
        <v>45.426500300000001</v>
      </c>
      <c r="P7" s="29">
        <v>0</v>
      </c>
      <c r="Q7" s="58">
        <f t="shared" si="7"/>
        <v>0</v>
      </c>
      <c r="R7" s="31">
        <v>168194</v>
      </c>
      <c r="S7" s="57">
        <f t="shared" si="8"/>
        <v>16.819400000000002</v>
      </c>
      <c r="T7" s="31">
        <v>168194</v>
      </c>
      <c r="U7" s="57">
        <f t="shared" si="9"/>
        <v>16.819400000000002</v>
      </c>
      <c r="V7" s="33">
        <v>0</v>
      </c>
      <c r="W7" s="58">
        <f t="shared" si="10"/>
        <v>0</v>
      </c>
      <c r="X7" s="31">
        <v>99658</v>
      </c>
      <c r="Y7" s="57">
        <f t="shared" si="11"/>
        <v>9.9657999999999998</v>
      </c>
      <c r="Z7" s="31">
        <v>99658</v>
      </c>
      <c r="AA7" s="57">
        <f t="shared" si="12"/>
        <v>9.9657999999999998</v>
      </c>
      <c r="AB7" s="31">
        <v>123</v>
      </c>
      <c r="AC7" s="57">
        <f t="shared" si="13"/>
        <v>1.23E-2</v>
      </c>
      <c r="AD7" s="31">
        <v>212650</v>
      </c>
      <c r="AE7" s="57">
        <f t="shared" si="14"/>
        <v>21.265000000000001</v>
      </c>
      <c r="AF7" s="31">
        <v>212773</v>
      </c>
      <c r="AG7" s="59">
        <f t="shared" si="15"/>
        <v>21.2773</v>
      </c>
      <c r="AH7" s="59">
        <f t="shared" si="16"/>
        <v>93.492592500000001</v>
      </c>
      <c r="AI7" s="63">
        <v>24.84</v>
      </c>
      <c r="AJ7" s="64">
        <v>30.62</v>
      </c>
      <c r="AK7" s="62">
        <f t="shared" si="17"/>
        <v>27.73</v>
      </c>
    </row>
    <row r="8" spans="1:37" x14ac:dyDescent="0.25">
      <c r="A8" s="83"/>
      <c r="B8" s="7" t="s">
        <v>28</v>
      </c>
      <c r="C8" s="67">
        <v>1</v>
      </c>
      <c r="D8" s="28">
        <v>763</v>
      </c>
      <c r="E8" s="57">
        <f t="shared" si="1"/>
        <v>7.6300000000000007E-2</v>
      </c>
      <c r="F8" s="28">
        <v>51.32</v>
      </c>
      <c r="G8" s="57">
        <f t="shared" si="2"/>
        <v>5.1320000000000003E-3</v>
      </c>
      <c r="H8" s="28">
        <v>51895</v>
      </c>
      <c r="I8" s="57">
        <f t="shared" si="3"/>
        <v>5.1894999999999998</v>
      </c>
      <c r="J8" s="28">
        <v>38</v>
      </c>
      <c r="K8" s="57">
        <f t="shared" si="4"/>
        <v>3.8E-3</v>
      </c>
      <c r="L8" s="28">
        <v>448206</v>
      </c>
      <c r="M8" s="57">
        <f t="shared" si="5"/>
        <v>44.820599999999999</v>
      </c>
      <c r="N8" s="31">
        <f t="shared" si="0"/>
        <v>448244.00380000001</v>
      </c>
      <c r="O8" s="57">
        <f t="shared" si="6"/>
        <v>44.82440038</v>
      </c>
      <c r="P8" s="28">
        <v>2</v>
      </c>
      <c r="Q8" s="58">
        <f t="shared" si="7"/>
        <v>2.0000000000000001E-4</v>
      </c>
      <c r="R8" s="31">
        <v>235405</v>
      </c>
      <c r="S8" s="57">
        <f t="shared" si="8"/>
        <v>23.540500000000002</v>
      </c>
      <c r="T8" s="31">
        <v>235407</v>
      </c>
      <c r="U8" s="57">
        <f t="shared" si="9"/>
        <v>23.540700000000001</v>
      </c>
      <c r="V8" s="33">
        <v>0</v>
      </c>
      <c r="W8" s="58">
        <f t="shared" si="10"/>
        <v>0</v>
      </c>
      <c r="X8" s="31">
        <v>131899</v>
      </c>
      <c r="Y8" s="57">
        <f t="shared" si="11"/>
        <v>13.1899</v>
      </c>
      <c r="Z8" s="31">
        <v>131899</v>
      </c>
      <c r="AA8" s="57">
        <f t="shared" si="12"/>
        <v>13.1899</v>
      </c>
      <c r="AB8" s="31">
        <v>31</v>
      </c>
      <c r="AC8" s="57">
        <f t="shared" si="13"/>
        <v>3.0999999999999999E-3</v>
      </c>
      <c r="AD8" s="31">
        <v>258602</v>
      </c>
      <c r="AE8" s="57">
        <f t="shared" si="14"/>
        <v>25.860199999999999</v>
      </c>
      <c r="AF8" s="31">
        <v>258633</v>
      </c>
      <c r="AG8" s="59">
        <f t="shared" si="15"/>
        <v>25.863299999999999</v>
      </c>
      <c r="AH8" s="59">
        <f t="shared" si="16"/>
        <v>112.60780038</v>
      </c>
      <c r="AI8" s="63">
        <v>25.41</v>
      </c>
      <c r="AJ8" s="64">
        <v>23.74</v>
      </c>
      <c r="AK8" s="62">
        <f t="shared" si="17"/>
        <v>24.574999999999999</v>
      </c>
    </row>
    <row r="9" spans="1:37" x14ac:dyDescent="0.25">
      <c r="A9" s="83"/>
      <c r="B9" s="7" t="s">
        <v>27</v>
      </c>
      <c r="C9" s="67">
        <v>1</v>
      </c>
      <c r="D9" s="28">
        <v>33</v>
      </c>
      <c r="E9" s="57">
        <f t="shared" si="1"/>
        <v>3.3E-3</v>
      </c>
      <c r="F9" s="28">
        <v>16202</v>
      </c>
      <c r="G9" s="57">
        <f t="shared" si="2"/>
        <v>1.6202000000000001</v>
      </c>
      <c r="H9" s="28">
        <v>16235</v>
      </c>
      <c r="I9" s="57">
        <f t="shared" si="3"/>
        <v>1.6234999999999999</v>
      </c>
      <c r="J9" s="28">
        <v>31</v>
      </c>
      <c r="K9" s="57">
        <f t="shared" si="4"/>
        <v>3.0999999999999999E-3</v>
      </c>
      <c r="L9" s="28">
        <v>137219</v>
      </c>
      <c r="M9" s="57">
        <f t="shared" si="5"/>
        <v>13.7219</v>
      </c>
      <c r="N9" s="31">
        <f t="shared" si="0"/>
        <v>137250.0031</v>
      </c>
      <c r="O9" s="57">
        <f t="shared" si="6"/>
        <v>13.72500031</v>
      </c>
      <c r="P9" s="28">
        <v>2</v>
      </c>
      <c r="Q9" s="58">
        <f t="shared" si="7"/>
        <v>2.0000000000000001E-4</v>
      </c>
      <c r="R9" s="31">
        <v>167643</v>
      </c>
      <c r="S9" s="57">
        <f t="shared" si="8"/>
        <v>16.764299999999999</v>
      </c>
      <c r="T9" s="31">
        <v>167645</v>
      </c>
      <c r="U9" s="57">
        <f t="shared" si="9"/>
        <v>16.764500000000002</v>
      </c>
      <c r="V9" s="33">
        <v>0</v>
      </c>
      <c r="W9" s="58">
        <f t="shared" si="10"/>
        <v>0</v>
      </c>
      <c r="X9" s="31">
        <v>51862</v>
      </c>
      <c r="Y9" s="57">
        <f t="shared" si="11"/>
        <v>5.1862000000000004</v>
      </c>
      <c r="Z9" s="31">
        <v>51862</v>
      </c>
      <c r="AA9" s="57">
        <f t="shared" si="12"/>
        <v>5.1862000000000004</v>
      </c>
      <c r="AB9" s="31">
        <v>11</v>
      </c>
      <c r="AC9" s="57">
        <f t="shared" si="13"/>
        <v>1.1000000000000001E-3</v>
      </c>
      <c r="AD9" s="31">
        <v>11525</v>
      </c>
      <c r="AE9" s="57">
        <f t="shared" si="14"/>
        <v>1.1525000000000001</v>
      </c>
      <c r="AF9" s="31">
        <v>111536</v>
      </c>
      <c r="AG9" s="59">
        <f t="shared" si="15"/>
        <v>11.153600000000001</v>
      </c>
      <c r="AH9" s="59">
        <f t="shared" si="16"/>
        <v>48.452800310000001</v>
      </c>
      <c r="AI9" s="63">
        <v>20.94</v>
      </c>
      <c r="AJ9" s="64">
        <v>24.85</v>
      </c>
      <c r="AK9" s="62">
        <f t="shared" si="17"/>
        <v>22.895000000000003</v>
      </c>
    </row>
    <row r="10" spans="1:37" x14ac:dyDescent="0.25">
      <c r="A10" s="83"/>
      <c r="B10" s="7" t="s">
        <v>26</v>
      </c>
      <c r="C10" s="67">
        <v>1</v>
      </c>
      <c r="D10" s="29">
        <v>0</v>
      </c>
      <c r="E10" s="57">
        <f t="shared" si="1"/>
        <v>0</v>
      </c>
      <c r="F10" s="28">
        <v>152</v>
      </c>
      <c r="G10" s="57">
        <f t="shared" si="2"/>
        <v>1.52E-2</v>
      </c>
      <c r="H10" s="28">
        <v>152</v>
      </c>
      <c r="I10" s="57">
        <f t="shared" si="3"/>
        <v>1.52E-2</v>
      </c>
      <c r="J10" s="29">
        <v>0</v>
      </c>
      <c r="K10" s="57">
        <f t="shared" si="4"/>
        <v>0</v>
      </c>
      <c r="L10" s="28">
        <v>37263</v>
      </c>
      <c r="M10" s="57">
        <f t="shared" si="5"/>
        <v>3.7263000000000002</v>
      </c>
      <c r="N10" s="31">
        <f t="shared" si="0"/>
        <v>37263</v>
      </c>
      <c r="O10" s="57">
        <f t="shared" si="6"/>
        <v>3.7263000000000002</v>
      </c>
      <c r="P10" s="29">
        <v>0</v>
      </c>
      <c r="Q10" s="58">
        <f t="shared" si="7"/>
        <v>0</v>
      </c>
      <c r="R10" s="31">
        <v>23215</v>
      </c>
      <c r="S10" s="57">
        <f t="shared" si="8"/>
        <v>2.3214999999999999</v>
      </c>
      <c r="T10" s="31">
        <v>23215</v>
      </c>
      <c r="U10" s="57">
        <f t="shared" si="9"/>
        <v>2.3214999999999999</v>
      </c>
      <c r="V10" s="33">
        <v>0</v>
      </c>
      <c r="W10" s="58">
        <f t="shared" si="10"/>
        <v>0</v>
      </c>
      <c r="X10" s="31">
        <v>1341</v>
      </c>
      <c r="Y10" s="57">
        <f t="shared" si="11"/>
        <v>0.1341</v>
      </c>
      <c r="Z10" s="31">
        <v>1341</v>
      </c>
      <c r="AA10" s="57">
        <f t="shared" si="12"/>
        <v>0.1341</v>
      </c>
      <c r="AB10" s="33">
        <v>0</v>
      </c>
      <c r="AC10" s="57">
        <f t="shared" si="13"/>
        <v>0</v>
      </c>
      <c r="AD10" s="31">
        <v>13689</v>
      </c>
      <c r="AE10" s="57">
        <f t="shared" si="14"/>
        <v>1.3689</v>
      </c>
      <c r="AF10" s="31">
        <v>13689</v>
      </c>
      <c r="AG10" s="59">
        <f t="shared" si="15"/>
        <v>1.3689</v>
      </c>
      <c r="AH10" s="59">
        <f t="shared" si="16"/>
        <v>7.5660000000000007</v>
      </c>
      <c r="AI10" s="63">
        <v>16.649999999999999</v>
      </c>
      <c r="AJ10" s="64">
        <v>15.74</v>
      </c>
      <c r="AK10" s="62">
        <f t="shared" si="17"/>
        <v>16.195</v>
      </c>
    </row>
    <row r="11" spans="1:37" x14ac:dyDescent="0.25">
      <c r="A11" s="83"/>
      <c r="B11" s="7" t="s">
        <v>25</v>
      </c>
      <c r="C11" s="67">
        <v>1</v>
      </c>
      <c r="D11" s="29">
        <v>0</v>
      </c>
      <c r="E11" s="57">
        <f t="shared" si="1"/>
        <v>0</v>
      </c>
      <c r="F11" s="28">
        <v>86</v>
      </c>
      <c r="G11" s="57">
        <f t="shared" si="2"/>
        <v>8.6E-3</v>
      </c>
      <c r="H11" s="28">
        <v>86</v>
      </c>
      <c r="I11" s="57">
        <f t="shared" si="3"/>
        <v>8.6E-3</v>
      </c>
      <c r="J11" s="29">
        <v>0</v>
      </c>
      <c r="K11" s="57">
        <f t="shared" si="4"/>
        <v>0</v>
      </c>
      <c r="L11" s="28">
        <v>37257</v>
      </c>
      <c r="M11" s="57">
        <f t="shared" si="5"/>
        <v>3.7256999999999998</v>
      </c>
      <c r="N11" s="31">
        <f t="shared" si="0"/>
        <v>37257</v>
      </c>
      <c r="O11" s="57">
        <f t="shared" si="6"/>
        <v>3.7256999999999998</v>
      </c>
      <c r="P11" s="29">
        <v>0</v>
      </c>
      <c r="Q11" s="58">
        <f t="shared" si="7"/>
        <v>0</v>
      </c>
      <c r="R11" s="31">
        <v>913</v>
      </c>
      <c r="S11" s="57">
        <f t="shared" si="8"/>
        <v>9.1300000000000006E-2</v>
      </c>
      <c r="T11" s="31">
        <v>913</v>
      </c>
      <c r="U11" s="57">
        <f t="shared" si="9"/>
        <v>9.1300000000000006E-2</v>
      </c>
      <c r="V11" s="33">
        <v>0</v>
      </c>
      <c r="W11" s="58">
        <f t="shared" si="10"/>
        <v>0</v>
      </c>
      <c r="X11" s="31">
        <v>600</v>
      </c>
      <c r="Y11" s="57">
        <f t="shared" si="11"/>
        <v>0.06</v>
      </c>
      <c r="Z11" s="31">
        <v>600</v>
      </c>
      <c r="AA11" s="57">
        <f t="shared" si="12"/>
        <v>0.06</v>
      </c>
      <c r="AB11" s="33">
        <v>0</v>
      </c>
      <c r="AC11" s="57">
        <f t="shared" si="13"/>
        <v>0</v>
      </c>
      <c r="AD11" s="31">
        <v>264</v>
      </c>
      <c r="AE11" s="57">
        <f t="shared" si="14"/>
        <v>2.64E-2</v>
      </c>
      <c r="AF11" s="31">
        <v>264</v>
      </c>
      <c r="AG11" s="59">
        <f t="shared" si="15"/>
        <v>2.64E-2</v>
      </c>
      <c r="AH11" s="59">
        <f t="shared" si="16"/>
        <v>3.9119999999999999</v>
      </c>
      <c r="AI11" s="63">
        <v>18.64</v>
      </c>
      <c r="AJ11" s="64">
        <v>21.74</v>
      </c>
      <c r="AK11" s="62">
        <f t="shared" si="17"/>
        <v>20.189999999999998</v>
      </c>
    </row>
    <row r="12" spans="1:37" x14ac:dyDescent="0.25">
      <c r="A12" s="83"/>
      <c r="B12" s="7" t="s">
        <v>24</v>
      </c>
      <c r="C12" s="67">
        <v>1</v>
      </c>
      <c r="D12" s="28">
        <v>11</v>
      </c>
      <c r="E12" s="57">
        <f t="shared" si="1"/>
        <v>1.1000000000000001E-3</v>
      </c>
      <c r="F12" s="28">
        <v>46786</v>
      </c>
      <c r="G12" s="57">
        <f t="shared" si="2"/>
        <v>4.6786000000000003</v>
      </c>
      <c r="H12" s="28">
        <v>46797</v>
      </c>
      <c r="I12" s="57">
        <f t="shared" si="3"/>
        <v>4.6797000000000004</v>
      </c>
      <c r="J12" s="29">
        <v>0</v>
      </c>
      <c r="K12" s="57">
        <f t="shared" si="4"/>
        <v>0</v>
      </c>
      <c r="L12" s="28">
        <v>37674</v>
      </c>
      <c r="M12" s="57">
        <f t="shared" si="5"/>
        <v>3.7673999999999999</v>
      </c>
      <c r="N12" s="31">
        <f t="shared" si="0"/>
        <v>37674</v>
      </c>
      <c r="O12" s="57">
        <f t="shared" si="6"/>
        <v>3.7673999999999999</v>
      </c>
      <c r="P12" s="29">
        <v>0</v>
      </c>
      <c r="Q12" s="58">
        <f t="shared" si="7"/>
        <v>0</v>
      </c>
      <c r="R12" s="31">
        <v>381</v>
      </c>
      <c r="S12" s="57">
        <f t="shared" si="8"/>
        <v>3.8100000000000002E-2</v>
      </c>
      <c r="T12" s="31">
        <v>381</v>
      </c>
      <c r="U12" s="57">
        <f t="shared" si="9"/>
        <v>3.8100000000000002E-2</v>
      </c>
      <c r="V12" s="33">
        <v>0</v>
      </c>
      <c r="W12" s="58">
        <f t="shared" si="10"/>
        <v>0</v>
      </c>
      <c r="X12" s="31">
        <v>400</v>
      </c>
      <c r="Y12" s="57">
        <f t="shared" si="11"/>
        <v>0.04</v>
      </c>
      <c r="Z12" s="31">
        <v>400</v>
      </c>
      <c r="AA12" s="57">
        <f t="shared" si="12"/>
        <v>0.04</v>
      </c>
      <c r="AB12" s="33">
        <v>0</v>
      </c>
      <c r="AC12" s="57">
        <f t="shared" si="13"/>
        <v>0</v>
      </c>
      <c r="AD12" s="31">
        <v>424</v>
      </c>
      <c r="AE12" s="57">
        <f t="shared" si="14"/>
        <v>4.24E-2</v>
      </c>
      <c r="AF12" s="31">
        <v>424</v>
      </c>
      <c r="AG12" s="59">
        <f t="shared" si="15"/>
        <v>4.24E-2</v>
      </c>
      <c r="AH12" s="59">
        <f t="shared" si="16"/>
        <v>8.5676000000000005</v>
      </c>
      <c r="AI12" s="63">
        <v>21.84</v>
      </c>
      <c r="AJ12" s="64">
        <v>30.64</v>
      </c>
      <c r="AK12" s="62">
        <f t="shared" si="17"/>
        <v>26.240000000000002</v>
      </c>
    </row>
    <row r="13" spans="1:37" x14ac:dyDescent="0.25">
      <c r="A13" s="83"/>
      <c r="B13" s="7" t="s">
        <v>23</v>
      </c>
      <c r="C13" s="67">
        <v>1</v>
      </c>
      <c r="D13" s="28">
        <v>3967</v>
      </c>
      <c r="E13" s="57">
        <f t="shared" si="1"/>
        <v>0.3967</v>
      </c>
      <c r="F13" s="28">
        <v>192522</v>
      </c>
      <c r="G13" s="57">
        <f t="shared" si="2"/>
        <v>19.252199999999998</v>
      </c>
      <c r="H13" s="28">
        <v>196489</v>
      </c>
      <c r="I13" s="57">
        <f t="shared" si="3"/>
        <v>19.648900000000001</v>
      </c>
      <c r="J13" s="28">
        <v>3657</v>
      </c>
      <c r="K13" s="57">
        <f t="shared" si="4"/>
        <v>0.36570000000000003</v>
      </c>
      <c r="L13" s="28">
        <v>324947</v>
      </c>
      <c r="M13" s="57">
        <f t="shared" si="5"/>
        <v>32.494700000000002</v>
      </c>
      <c r="N13" s="31">
        <f t="shared" si="0"/>
        <v>328604.36570000002</v>
      </c>
      <c r="O13" s="57">
        <f t="shared" si="6"/>
        <v>32.860436570000005</v>
      </c>
      <c r="P13" s="28">
        <v>8</v>
      </c>
      <c r="Q13" s="58">
        <f t="shared" si="7"/>
        <v>8.0000000000000004E-4</v>
      </c>
      <c r="R13" s="31">
        <v>199760</v>
      </c>
      <c r="S13" s="57">
        <f t="shared" si="8"/>
        <v>19.975999999999999</v>
      </c>
      <c r="T13" s="31">
        <v>199768</v>
      </c>
      <c r="U13" s="57">
        <f t="shared" si="9"/>
        <v>19.976800000000001</v>
      </c>
      <c r="V13" s="33">
        <v>0</v>
      </c>
      <c r="W13" s="58">
        <f t="shared" si="10"/>
        <v>0</v>
      </c>
      <c r="X13" s="31">
        <v>56057</v>
      </c>
      <c r="Y13" s="57">
        <f t="shared" si="11"/>
        <v>5.6056999999999997</v>
      </c>
      <c r="Z13" s="31">
        <v>56057</v>
      </c>
      <c r="AA13" s="57">
        <f t="shared" si="12"/>
        <v>5.6056999999999997</v>
      </c>
      <c r="AB13" s="31">
        <v>782</v>
      </c>
      <c r="AC13" s="57">
        <f t="shared" si="13"/>
        <v>7.8200000000000006E-2</v>
      </c>
      <c r="AD13" s="31">
        <v>131918</v>
      </c>
      <c r="AE13" s="57">
        <f t="shared" si="14"/>
        <v>13.191800000000001</v>
      </c>
      <c r="AF13" s="31">
        <v>13270</v>
      </c>
      <c r="AG13" s="59">
        <f t="shared" si="15"/>
        <v>1.327</v>
      </c>
      <c r="AH13" s="59">
        <f t="shared" si="16"/>
        <v>79.418836569999996</v>
      </c>
      <c r="AI13" s="63">
        <v>25.85</v>
      </c>
      <c r="AJ13" s="64">
        <v>51.25</v>
      </c>
      <c r="AK13" s="62">
        <f t="shared" si="17"/>
        <v>38.549999999999997</v>
      </c>
    </row>
    <row r="14" spans="1:37" x14ac:dyDescent="0.25">
      <c r="A14" s="83"/>
      <c r="B14" s="7" t="s">
        <v>47</v>
      </c>
      <c r="C14" s="67">
        <v>1</v>
      </c>
      <c r="D14" s="28">
        <v>10039</v>
      </c>
      <c r="E14" s="57">
        <f t="shared" si="1"/>
        <v>1.0039</v>
      </c>
      <c r="F14" s="28">
        <v>31838</v>
      </c>
      <c r="G14" s="57">
        <f t="shared" si="2"/>
        <v>3.1838000000000002</v>
      </c>
      <c r="H14" s="28">
        <v>329094</v>
      </c>
      <c r="I14" s="57">
        <f t="shared" si="3"/>
        <v>32.909399999999998</v>
      </c>
      <c r="J14" s="28">
        <v>8017</v>
      </c>
      <c r="K14" s="57">
        <f t="shared" si="4"/>
        <v>0.80169999999999997</v>
      </c>
      <c r="L14" s="28">
        <v>565236</v>
      </c>
      <c r="M14" s="57">
        <f t="shared" si="5"/>
        <v>56.523600000000002</v>
      </c>
      <c r="N14" s="31">
        <f t="shared" si="0"/>
        <v>573253.80169999995</v>
      </c>
      <c r="O14" s="57">
        <f t="shared" si="6"/>
        <v>57.325380169999995</v>
      </c>
      <c r="P14" s="28">
        <v>56</v>
      </c>
      <c r="Q14" s="58">
        <f t="shared" si="7"/>
        <v>5.5999999999999999E-3</v>
      </c>
      <c r="R14" s="31">
        <v>359174</v>
      </c>
      <c r="S14" s="57">
        <f t="shared" si="8"/>
        <v>35.917400000000001</v>
      </c>
      <c r="T14" s="31">
        <v>359230</v>
      </c>
      <c r="U14" s="57">
        <f t="shared" si="9"/>
        <v>35.923000000000002</v>
      </c>
      <c r="V14" s="33">
        <v>0</v>
      </c>
      <c r="W14" s="58">
        <f t="shared" si="10"/>
        <v>0</v>
      </c>
      <c r="X14" s="31">
        <v>107525</v>
      </c>
      <c r="Y14" s="57">
        <f t="shared" si="11"/>
        <v>10.7525</v>
      </c>
      <c r="Z14" s="31">
        <v>107525</v>
      </c>
      <c r="AA14" s="57">
        <f t="shared" si="12"/>
        <v>10.7525</v>
      </c>
      <c r="AB14" s="31">
        <v>1147</v>
      </c>
      <c r="AC14" s="57">
        <f t="shared" si="13"/>
        <v>0.1147</v>
      </c>
      <c r="AD14" s="31">
        <v>190566</v>
      </c>
      <c r="AE14" s="57">
        <f t="shared" si="14"/>
        <v>19.0566</v>
      </c>
      <c r="AF14" s="31">
        <v>191713</v>
      </c>
      <c r="AG14" s="59">
        <f t="shared" si="15"/>
        <v>19.171299999999999</v>
      </c>
      <c r="AH14" s="59">
        <f t="shared" si="16"/>
        <v>156.08158017</v>
      </c>
      <c r="AI14" s="63">
        <v>44.78</v>
      </c>
      <c r="AJ14" s="64">
        <v>60.87</v>
      </c>
      <c r="AK14" s="62">
        <f t="shared" si="17"/>
        <v>52.825000000000003</v>
      </c>
    </row>
    <row r="15" spans="1:37" x14ac:dyDescent="0.25">
      <c r="A15" s="83"/>
      <c r="B15" s="7" t="s">
        <v>22</v>
      </c>
      <c r="C15" s="67">
        <v>1</v>
      </c>
      <c r="D15" s="28">
        <v>21039</v>
      </c>
      <c r="E15" s="57">
        <f t="shared" si="1"/>
        <v>2.1038999999999999</v>
      </c>
      <c r="F15" s="28">
        <v>453175</v>
      </c>
      <c r="G15" s="57">
        <f t="shared" si="2"/>
        <v>45.317500000000003</v>
      </c>
      <c r="H15" s="28">
        <v>474214</v>
      </c>
      <c r="I15" s="57">
        <f t="shared" si="3"/>
        <v>47.421399999999998</v>
      </c>
      <c r="J15" s="28">
        <v>12145</v>
      </c>
      <c r="K15" s="57">
        <f t="shared" si="4"/>
        <v>1.2144999999999999</v>
      </c>
      <c r="L15" s="28">
        <v>808045</v>
      </c>
      <c r="M15" s="57">
        <f t="shared" si="5"/>
        <v>80.804500000000004</v>
      </c>
      <c r="N15" s="31">
        <f t="shared" si="0"/>
        <v>820191.2145</v>
      </c>
      <c r="O15" s="57">
        <f t="shared" si="6"/>
        <v>82.01912145</v>
      </c>
      <c r="P15" s="28">
        <v>184</v>
      </c>
      <c r="Q15" s="58">
        <f t="shared" si="7"/>
        <v>1.84E-2</v>
      </c>
      <c r="R15" s="31">
        <v>581688</v>
      </c>
      <c r="S15" s="57">
        <f t="shared" si="8"/>
        <v>58.168799999999997</v>
      </c>
      <c r="T15" s="31">
        <v>581872</v>
      </c>
      <c r="U15" s="57">
        <f t="shared" si="9"/>
        <v>58.187199999999997</v>
      </c>
      <c r="V15" s="33">
        <v>0</v>
      </c>
      <c r="W15" s="58">
        <f t="shared" si="10"/>
        <v>0</v>
      </c>
      <c r="X15" s="33" t="s">
        <v>14</v>
      </c>
      <c r="Y15" s="57">
        <f t="shared" si="11"/>
        <v>16.141999999999999</v>
      </c>
      <c r="Z15" s="33" t="s">
        <v>14</v>
      </c>
      <c r="AA15" s="57">
        <f t="shared" si="12"/>
        <v>16.141999999999999</v>
      </c>
      <c r="AB15" s="31">
        <v>1217</v>
      </c>
      <c r="AC15" s="57">
        <f t="shared" si="13"/>
        <v>0.1217</v>
      </c>
      <c r="AD15" s="31">
        <v>422255</v>
      </c>
      <c r="AE15" s="57">
        <f t="shared" si="14"/>
        <v>42.225499999999997</v>
      </c>
      <c r="AF15" s="31">
        <v>423472</v>
      </c>
      <c r="AG15" s="59">
        <f t="shared" si="15"/>
        <v>42.347200000000001</v>
      </c>
      <c r="AH15" s="59">
        <f t="shared" si="16"/>
        <v>246.11692145000001</v>
      </c>
      <c r="AI15" s="63">
        <v>43.36</v>
      </c>
      <c r="AJ15" s="64">
        <v>58.15</v>
      </c>
      <c r="AK15" s="62">
        <f t="shared" si="17"/>
        <v>50.754999999999995</v>
      </c>
    </row>
    <row r="16" spans="1:37" x14ac:dyDescent="0.25">
      <c r="A16" s="83">
        <v>2019</v>
      </c>
      <c r="B16" s="7" t="s">
        <v>32</v>
      </c>
      <c r="C16" s="67">
        <v>1</v>
      </c>
      <c r="D16" s="30" t="s">
        <v>39</v>
      </c>
      <c r="E16" s="57">
        <f t="shared" si="1"/>
        <v>2.2189999999999999</v>
      </c>
      <c r="F16" s="30">
        <v>521528</v>
      </c>
      <c r="G16" s="57">
        <f t="shared" si="2"/>
        <v>52.152799999999999</v>
      </c>
      <c r="H16" s="30">
        <f>D16+F16</f>
        <v>543718</v>
      </c>
      <c r="I16" s="57">
        <f t="shared" si="3"/>
        <v>54.3718</v>
      </c>
      <c r="J16" s="30">
        <v>15302</v>
      </c>
      <c r="K16" s="57">
        <f t="shared" si="4"/>
        <v>1.5302</v>
      </c>
      <c r="L16" s="30">
        <v>1026345</v>
      </c>
      <c r="M16" s="57">
        <f t="shared" si="5"/>
        <v>102.6345</v>
      </c>
      <c r="N16" s="32">
        <v>1041647</v>
      </c>
      <c r="O16" s="57">
        <f t="shared" si="6"/>
        <v>104.1647</v>
      </c>
      <c r="P16" s="30">
        <v>100</v>
      </c>
      <c r="Q16" s="58">
        <f t="shared" si="7"/>
        <v>0.01</v>
      </c>
      <c r="R16" s="32">
        <v>1167755</v>
      </c>
      <c r="S16" s="57">
        <f t="shared" si="8"/>
        <v>116.77549999999999</v>
      </c>
      <c r="T16" s="32">
        <v>1167855</v>
      </c>
      <c r="U16" s="57">
        <f t="shared" si="9"/>
        <v>116.7855</v>
      </c>
      <c r="V16" s="32">
        <v>2384</v>
      </c>
      <c r="W16" s="58">
        <f t="shared" si="10"/>
        <v>0.2384</v>
      </c>
      <c r="X16" s="32">
        <v>198179</v>
      </c>
      <c r="Y16" s="57">
        <f t="shared" si="11"/>
        <v>19.817900000000002</v>
      </c>
      <c r="Z16" s="32">
        <v>200563</v>
      </c>
      <c r="AA16" s="57">
        <f t="shared" si="12"/>
        <v>20.0563</v>
      </c>
      <c r="AB16" s="32">
        <v>1455</v>
      </c>
      <c r="AC16" s="57">
        <f t="shared" si="13"/>
        <v>0.14549999999999999</v>
      </c>
      <c r="AD16" s="32">
        <v>827457</v>
      </c>
      <c r="AE16" s="57">
        <f t="shared" si="14"/>
        <v>82.745699999999999</v>
      </c>
      <c r="AF16" s="32">
        <v>828912</v>
      </c>
      <c r="AG16" s="59">
        <f t="shared" si="15"/>
        <v>82.891199999999998</v>
      </c>
      <c r="AH16" s="59">
        <f t="shared" si="16"/>
        <v>378.26949999999999</v>
      </c>
      <c r="AI16" s="63">
        <v>59.97</v>
      </c>
      <c r="AJ16" s="64">
        <v>81.540000000000006</v>
      </c>
      <c r="AK16" s="62">
        <f t="shared" si="17"/>
        <v>70.754999999999995</v>
      </c>
    </row>
    <row r="17" spans="1:37" x14ac:dyDescent="0.25">
      <c r="A17" s="83"/>
      <c r="B17" s="7" t="s">
        <v>31</v>
      </c>
      <c r="C17" s="67">
        <v>0</v>
      </c>
      <c r="D17" s="30" t="s">
        <v>38</v>
      </c>
      <c r="E17" s="57">
        <f t="shared" si="1"/>
        <v>1.7708999999999999</v>
      </c>
      <c r="F17" s="30">
        <v>337300</v>
      </c>
      <c r="G17" s="57">
        <f t="shared" si="2"/>
        <v>33.729999999999997</v>
      </c>
      <c r="H17" s="30">
        <f t="shared" ref="H17:H27" si="18">D17+F17</f>
        <v>355009</v>
      </c>
      <c r="I17" s="57">
        <f t="shared" si="3"/>
        <v>35.500900000000001</v>
      </c>
      <c r="J17" s="30">
        <v>16548</v>
      </c>
      <c r="K17" s="57">
        <f t="shared" si="4"/>
        <v>1.6548</v>
      </c>
      <c r="L17" s="30">
        <v>660696</v>
      </c>
      <c r="M17" s="57">
        <f t="shared" si="5"/>
        <v>66.069599999999994</v>
      </c>
      <c r="N17" s="32">
        <v>677244</v>
      </c>
      <c r="O17" s="57">
        <f t="shared" si="6"/>
        <v>67.724400000000003</v>
      </c>
      <c r="P17" s="30">
        <v>327</v>
      </c>
      <c r="Q17" s="58">
        <f t="shared" si="7"/>
        <v>3.27E-2</v>
      </c>
      <c r="R17" s="32">
        <v>526820</v>
      </c>
      <c r="S17" s="57">
        <f t="shared" si="8"/>
        <v>52.682000000000002</v>
      </c>
      <c r="T17" s="32">
        <v>527147</v>
      </c>
      <c r="U17" s="57">
        <f t="shared" si="9"/>
        <v>52.714700000000001</v>
      </c>
      <c r="V17" s="32">
        <v>2137</v>
      </c>
      <c r="W17" s="58">
        <f t="shared" si="10"/>
        <v>0.2137</v>
      </c>
      <c r="X17" s="32">
        <v>111845</v>
      </c>
      <c r="Y17" s="57">
        <f t="shared" si="11"/>
        <v>11.1845</v>
      </c>
      <c r="Z17" s="32">
        <v>113982</v>
      </c>
      <c r="AA17" s="57">
        <f t="shared" si="12"/>
        <v>11.398199999999999</v>
      </c>
      <c r="AB17" s="32">
        <v>1546</v>
      </c>
      <c r="AC17" s="57">
        <f t="shared" si="13"/>
        <v>0.15459999999999999</v>
      </c>
      <c r="AD17" s="32">
        <v>273140</v>
      </c>
      <c r="AE17" s="57">
        <f t="shared" si="14"/>
        <v>27.314</v>
      </c>
      <c r="AF17" s="32">
        <v>274686</v>
      </c>
      <c r="AG17" s="59">
        <f t="shared" si="15"/>
        <v>27.468599999999999</v>
      </c>
      <c r="AH17" s="59">
        <f t="shared" si="16"/>
        <v>194.80680000000001</v>
      </c>
      <c r="AI17" s="63">
        <v>54.73</v>
      </c>
      <c r="AJ17" s="64">
        <v>67.930000000000007</v>
      </c>
      <c r="AK17" s="62">
        <f t="shared" si="17"/>
        <v>61.33</v>
      </c>
    </row>
    <row r="18" spans="1:37" x14ac:dyDescent="0.25">
      <c r="A18" s="83"/>
      <c r="B18" s="7" t="s">
        <v>30</v>
      </c>
      <c r="C18" s="67">
        <v>0</v>
      </c>
      <c r="D18" s="30" t="s">
        <v>37</v>
      </c>
      <c r="E18" s="57">
        <f t="shared" si="1"/>
        <v>1.603</v>
      </c>
      <c r="F18" s="30">
        <v>313408</v>
      </c>
      <c r="G18" s="57">
        <f t="shared" si="2"/>
        <v>31.340800000000002</v>
      </c>
      <c r="H18" s="30">
        <f t="shared" si="18"/>
        <v>329438</v>
      </c>
      <c r="I18" s="57">
        <f t="shared" si="3"/>
        <v>32.943800000000003</v>
      </c>
      <c r="J18" s="30">
        <v>20959</v>
      </c>
      <c r="K18" s="57">
        <f t="shared" si="4"/>
        <v>2.0958999999999999</v>
      </c>
      <c r="L18" s="30">
        <v>598674</v>
      </c>
      <c r="M18" s="57">
        <f t="shared" si="5"/>
        <v>59.867400000000004</v>
      </c>
      <c r="N18" s="32">
        <v>619633</v>
      </c>
      <c r="O18" s="57">
        <f t="shared" si="6"/>
        <v>61.963299999999997</v>
      </c>
      <c r="P18" s="30">
        <v>307</v>
      </c>
      <c r="Q18" s="58">
        <f t="shared" si="7"/>
        <v>3.0700000000000002E-2</v>
      </c>
      <c r="R18" s="32">
        <v>613233</v>
      </c>
      <c r="S18" s="57">
        <f t="shared" si="8"/>
        <v>61.323300000000003</v>
      </c>
      <c r="T18" s="32">
        <v>613540</v>
      </c>
      <c r="U18" s="57">
        <f t="shared" si="9"/>
        <v>61.353999999999999</v>
      </c>
      <c r="V18" s="32">
        <v>2366</v>
      </c>
      <c r="W18" s="58">
        <f t="shared" si="10"/>
        <v>0.2366</v>
      </c>
      <c r="X18" s="32">
        <v>218850</v>
      </c>
      <c r="Y18" s="57">
        <f t="shared" si="11"/>
        <v>21.885000000000002</v>
      </c>
      <c r="Z18" s="32">
        <v>221215</v>
      </c>
      <c r="AA18" s="57">
        <f t="shared" si="12"/>
        <v>22.121500000000001</v>
      </c>
      <c r="AB18" s="32">
        <v>2069</v>
      </c>
      <c r="AC18" s="57">
        <f t="shared" si="13"/>
        <v>0.2069</v>
      </c>
      <c r="AD18" s="32">
        <v>223585</v>
      </c>
      <c r="AE18" s="57">
        <f t="shared" si="14"/>
        <v>22.358499999999999</v>
      </c>
      <c r="AF18" s="32">
        <v>225654</v>
      </c>
      <c r="AG18" s="59">
        <f t="shared" si="15"/>
        <v>22.5654</v>
      </c>
      <c r="AH18" s="59">
        <f t="shared" si="16"/>
        <v>200.94800000000001</v>
      </c>
      <c r="AI18" s="63">
        <v>55.66</v>
      </c>
      <c r="AJ18" s="64">
        <v>70.12</v>
      </c>
      <c r="AK18" s="62">
        <f t="shared" si="17"/>
        <v>62.89</v>
      </c>
    </row>
    <row r="19" spans="1:37" x14ac:dyDescent="0.25">
      <c r="A19" s="83"/>
      <c r="B19" s="7" t="s">
        <v>29</v>
      </c>
      <c r="C19" s="67">
        <v>0</v>
      </c>
      <c r="D19" s="30" t="s">
        <v>36</v>
      </c>
      <c r="E19" s="57">
        <f t="shared" si="1"/>
        <v>3.0931000000000002</v>
      </c>
      <c r="F19" s="30">
        <v>255809</v>
      </c>
      <c r="G19" s="57">
        <f t="shared" si="2"/>
        <v>25.5809</v>
      </c>
      <c r="H19" s="30">
        <f t="shared" si="18"/>
        <v>286740</v>
      </c>
      <c r="I19" s="57">
        <f t="shared" si="3"/>
        <v>28.673999999999999</v>
      </c>
      <c r="J19" s="30">
        <v>25091</v>
      </c>
      <c r="K19" s="57">
        <f t="shared" si="4"/>
        <v>2.5091000000000001</v>
      </c>
      <c r="L19" s="30">
        <v>1663679</v>
      </c>
      <c r="M19" s="57">
        <f t="shared" si="5"/>
        <v>166.36789999999999</v>
      </c>
      <c r="N19" s="32">
        <v>1688770</v>
      </c>
      <c r="O19" s="57">
        <f t="shared" si="6"/>
        <v>168.87700000000001</v>
      </c>
      <c r="P19" s="30">
        <v>468</v>
      </c>
      <c r="Q19" s="58">
        <f t="shared" si="7"/>
        <v>4.6800000000000001E-2</v>
      </c>
      <c r="R19" s="32">
        <v>563553</v>
      </c>
      <c r="S19" s="57">
        <f t="shared" si="8"/>
        <v>56.3553</v>
      </c>
      <c r="T19" s="32">
        <v>564021</v>
      </c>
      <c r="U19" s="57">
        <f t="shared" si="9"/>
        <v>56.402099999999997</v>
      </c>
      <c r="V19" s="32">
        <v>2396</v>
      </c>
      <c r="W19" s="58">
        <f t="shared" si="10"/>
        <v>0.23960000000000001</v>
      </c>
      <c r="X19" s="32">
        <v>110210</v>
      </c>
      <c r="Y19" s="57">
        <f t="shared" si="11"/>
        <v>11.021000000000001</v>
      </c>
      <c r="Z19" s="32">
        <v>112606</v>
      </c>
      <c r="AA19" s="57">
        <f t="shared" si="12"/>
        <v>11.2606</v>
      </c>
      <c r="AB19" s="32">
        <v>2263</v>
      </c>
      <c r="AC19" s="57">
        <f t="shared" si="13"/>
        <v>0.2263</v>
      </c>
      <c r="AD19" s="32">
        <v>227380</v>
      </c>
      <c r="AE19" s="57">
        <f t="shared" si="14"/>
        <v>22.738</v>
      </c>
      <c r="AF19" s="32">
        <v>229643</v>
      </c>
      <c r="AG19" s="59">
        <f t="shared" si="15"/>
        <v>22.964300000000001</v>
      </c>
      <c r="AH19" s="59">
        <f t="shared" si="16"/>
        <v>288.178</v>
      </c>
      <c r="AI19" s="63">
        <v>48.99</v>
      </c>
      <c r="AJ19" s="64">
        <v>68.760000000000005</v>
      </c>
      <c r="AK19" s="62">
        <f t="shared" si="17"/>
        <v>58.875</v>
      </c>
    </row>
    <row r="20" spans="1:37" x14ac:dyDescent="0.25">
      <c r="A20" s="83"/>
      <c r="B20" s="7" t="s">
        <v>28</v>
      </c>
      <c r="C20" s="67">
        <v>0</v>
      </c>
      <c r="D20" s="30" t="s">
        <v>35</v>
      </c>
      <c r="E20" s="57">
        <f t="shared" si="1"/>
        <v>3.7980999999999998</v>
      </c>
      <c r="F20" s="30">
        <v>199422</v>
      </c>
      <c r="G20" s="57">
        <f t="shared" si="2"/>
        <v>19.9422</v>
      </c>
      <c r="H20" s="30">
        <f t="shared" si="18"/>
        <v>237403</v>
      </c>
      <c r="I20" s="57">
        <f t="shared" si="3"/>
        <v>23.740300000000001</v>
      </c>
      <c r="J20" s="30">
        <v>37830</v>
      </c>
      <c r="K20" s="57">
        <f t="shared" si="4"/>
        <v>3.7829999999999999</v>
      </c>
      <c r="L20" s="30">
        <v>608318</v>
      </c>
      <c r="M20" s="57">
        <f t="shared" si="5"/>
        <v>60.831800000000001</v>
      </c>
      <c r="N20" s="32">
        <v>646148</v>
      </c>
      <c r="O20" s="57">
        <f t="shared" si="6"/>
        <v>64.614800000000002</v>
      </c>
      <c r="P20" s="30">
        <v>478</v>
      </c>
      <c r="Q20" s="58">
        <f t="shared" si="7"/>
        <v>4.7800000000000002E-2</v>
      </c>
      <c r="R20" s="32">
        <v>497730</v>
      </c>
      <c r="S20" s="57">
        <f t="shared" si="8"/>
        <v>49.773000000000003</v>
      </c>
      <c r="T20" s="32">
        <v>498208</v>
      </c>
      <c r="U20" s="57">
        <f t="shared" si="9"/>
        <v>49.820799999999998</v>
      </c>
      <c r="V20" s="32">
        <v>2472</v>
      </c>
      <c r="W20" s="58">
        <f t="shared" si="10"/>
        <v>0.2472</v>
      </c>
      <c r="X20" s="32">
        <v>112461</v>
      </c>
      <c r="Y20" s="57">
        <f t="shared" si="11"/>
        <v>11.2461</v>
      </c>
      <c r="Z20" s="32">
        <v>114933</v>
      </c>
      <c r="AA20" s="57">
        <f t="shared" si="12"/>
        <v>11.4933</v>
      </c>
      <c r="AB20" s="32">
        <v>2272</v>
      </c>
      <c r="AC20" s="57">
        <f t="shared" si="13"/>
        <v>0.22720000000000001</v>
      </c>
      <c r="AD20" s="32">
        <v>170152</v>
      </c>
      <c r="AE20" s="57">
        <f t="shared" si="14"/>
        <v>17.0152</v>
      </c>
      <c r="AF20" s="32">
        <v>172424</v>
      </c>
      <c r="AG20" s="59">
        <f t="shared" si="15"/>
        <v>17.2424</v>
      </c>
      <c r="AH20" s="59">
        <f t="shared" si="16"/>
        <v>166.91160000000002</v>
      </c>
      <c r="AI20" s="63">
        <v>52.86</v>
      </c>
      <c r="AJ20" s="64">
        <v>65.319999999999993</v>
      </c>
      <c r="AK20" s="62">
        <f t="shared" si="17"/>
        <v>59.089999999999996</v>
      </c>
    </row>
    <row r="21" spans="1:37" x14ac:dyDescent="0.25">
      <c r="A21" s="83"/>
      <c r="B21" s="7" t="s">
        <v>27</v>
      </c>
      <c r="C21" s="67">
        <v>0</v>
      </c>
      <c r="D21" s="30" t="s">
        <v>34</v>
      </c>
      <c r="E21" s="57">
        <f t="shared" si="1"/>
        <v>2.6128999999999998</v>
      </c>
      <c r="F21" s="30">
        <v>349444</v>
      </c>
      <c r="G21" s="57">
        <f t="shared" si="2"/>
        <v>34.944400000000002</v>
      </c>
      <c r="H21" s="30">
        <f t="shared" si="18"/>
        <v>375573</v>
      </c>
      <c r="I21" s="57">
        <f t="shared" si="3"/>
        <v>37.557299999999998</v>
      </c>
      <c r="J21" s="30">
        <v>32028</v>
      </c>
      <c r="K21" s="57">
        <f t="shared" si="4"/>
        <v>3.2027999999999999</v>
      </c>
      <c r="L21" s="30">
        <v>915116</v>
      </c>
      <c r="M21" s="57">
        <f t="shared" si="5"/>
        <v>91.511600000000001</v>
      </c>
      <c r="N21" s="32">
        <v>947144</v>
      </c>
      <c r="O21" s="57">
        <f t="shared" si="6"/>
        <v>94.714399999999998</v>
      </c>
      <c r="P21" s="30">
        <v>627</v>
      </c>
      <c r="Q21" s="58">
        <f t="shared" si="7"/>
        <v>6.2700000000000006E-2</v>
      </c>
      <c r="R21" s="32">
        <v>868793</v>
      </c>
      <c r="S21" s="57">
        <f t="shared" si="8"/>
        <v>86.879300000000001</v>
      </c>
      <c r="T21" s="32">
        <v>869420</v>
      </c>
      <c r="U21" s="57">
        <f t="shared" si="9"/>
        <v>86.941999999999993</v>
      </c>
      <c r="V21" s="32">
        <v>2300</v>
      </c>
      <c r="W21" s="58">
        <f t="shared" si="10"/>
        <v>0.23</v>
      </c>
      <c r="X21" s="32">
        <v>188071</v>
      </c>
      <c r="Y21" s="57">
        <f t="shared" si="11"/>
        <v>18.807099999999998</v>
      </c>
      <c r="Z21" s="32">
        <v>190372</v>
      </c>
      <c r="AA21" s="57">
        <f t="shared" si="12"/>
        <v>19.037199999999999</v>
      </c>
      <c r="AB21" s="32">
        <v>2493</v>
      </c>
      <c r="AC21" s="57">
        <f t="shared" si="13"/>
        <v>0.24929999999999999</v>
      </c>
      <c r="AD21" s="32">
        <v>433395</v>
      </c>
      <c r="AE21" s="57">
        <f t="shared" si="14"/>
        <v>43.339500000000001</v>
      </c>
      <c r="AF21" s="32">
        <v>43888</v>
      </c>
      <c r="AG21" s="59">
        <f t="shared" si="15"/>
        <v>4.3887999999999998</v>
      </c>
      <c r="AH21" s="59">
        <f t="shared" si="16"/>
        <v>242.6397</v>
      </c>
      <c r="AI21" s="63">
        <v>51.88</v>
      </c>
      <c r="AJ21" s="64">
        <v>67.73</v>
      </c>
      <c r="AK21" s="62">
        <f t="shared" si="17"/>
        <v>59.805000000000007</v>
      </c>
    </row>
    <row r="22" spans="1:37" x14ac:dyDescent="0.25">
      <c r="A22" s="83"/>
      <c r="B22" s="7" t="s">
        <v>26</v>
      </c>
      <c r="C22" s="67">
        <v>0</v>
      </c>
      <c r="D22" s="30">
        <v>13249</v>
      </c>
      <c r="E22" s="57">
        <f t="shared" si="1"/>
        <v>1.3249</v>
      </c>
      <c r="F22" s="30">
        <v>403040</v>
      </c>
      <c r="G22" s="57">
        <f t="shared" si="2"/>
        <v>40.304000000000002</v>
      </c>
      <c r="H22" s="30">
        <f t="shared" si="18"/>
        <v>416289</v>
      </c>
      <c r="I22" s="57">
        <f t="shared" si="3"/>
        <v>41.628900000000002</v>
      </c>
      <c r="J22" s="30">
        <v>13816</v>
      </c>
      <c r="K22" s="57">
        <f t="shared" si="4"/>
        <v>1.3815999999999999</v>
      </c>
      <c r="L22" s="30">
        <v>1504022</v>
      </c>
      <c r="M22" s="57">
        <f t="shared" si="5"/>
        <v>150.40219999999999</v>
      </c>
      <c r="N22" s="32">
        <v>1517838</v>
      </c>
      <c r="O22" s="57">
        <f t="shared" si="6"/>
        <v>151.78380000000001</v>
      </c>
      <c r="P22" s="30">
        <v>517</v>
      </c>
      <c r="Q22" s="58">
        <f t="shared" si="7"/>
        <v>5.1700000000000003E-2</v>
      </c>
      <c r="R22" s="32">
        <v>997043</v>
      </c>
      <c r="S22" s="57">
        <f t="shared" si="8"/>
        <v>99.704300000000003</v>
      </c>
      <c r="T22" s="32">
        <v>997560</v>
      </c>
      <c r="U22" s="57">
        <f t="shared" si="9"/>
        <v>99.756</v>
      </c>
      <c r="V22" s="32">
        <v>1456</v>
      </c>
      <c r="W22" s="58">
        <f t="shared" si="10"/>
        <v>0.14560000000000001</v>
      </c>
      <c r="X22" s="32">
        <v>346343</v>
      </c>
      <c r="Y22" s="57">
        <f t="shared" si="11"/>
        <v>34.634300000000003</v>
      </c>
      <c r="Z22" s="32">
        <v>347799</v>
      </c>
      <c r="AA22" s="57">
        <f t="shared" si="12"/>
        <v>34.779899999999998</v>
      </c>
      <c r="AB22" s="32">
        <v>835</v>
      </c>
      <c r="AC22" s="57">
        <f t="shared" si="13"/>
        <v>8.3500000000000005E-2</v>
      </c>
      <c r="AD22" s="32">
        <v>577552</v>
      </c>
      <c r="AE22" s="57">
        <f t="shared" si="14"/>
        <v>57.755200000000002</v>
      </c>
      <c r="AF22" s="32">
        <v>578387</v>
      </c>
      <c r="AG22" s="59">
        <f t="shared" si="15"/>
        <v>57.838700000000003</v>
      </c>
      <c r="AH22" s="59">
        <f t="shared" si="16"/>
        <v>385.78730000000007</v>
      </c>
      <c r="AI22" s="63">
        <v>56.46</v>
      </c>
      <c r="AJ22" s="64">
        <v>68.64</v>
      </c>
      <c r="AK22" s="62">
        <f t="shared" si="17"/>
        <v>62.55</v>
      </c>
    </row>
    <row r="23" spans="1:37" x14ac:dyDescent="0.25">
      <c r="A23" s="83"/>
      <c r="B23" s="7" t="s">
        <v>25</v>
      </c>
      <c r="C23" s="67">
        <v>0</v>
      </c>
      <c r="D23" s="30">
        <v>150312</v>
      </c>
      <c r="E23" s="57">
        <f t="shared" si="1"/>
        <v>15.0312</v>
      </c>
      <c r="F23" s="30">
        <v>169884</v>
      </c>
      <c r="G23" s="57">
        <f t="shared" si="2"/>
        <v>16.988399999999999</v>
      </c>
      <c r="H23" s="30">
        <f t="shared" si="18"/>
        <v>320196</v>
      </c>
      <c r="I23" s="57">
        <f t="shared" si="3"/>
        <v>32.019599999999997</v>
      </c>
      <c r="J23" s="30">
        <v>155480</v>
      </c>
      <c r="K23" s="57">
        <f t="shared" si="4"/>
        <v>15.548</v>
      </c>
      <c r="L23" s="30">
        <v>658501</v>
      </c>
      <c r="M23" s="57">
        <f t="shared" si="5"/>
        <v>65.850099999999998</v>
      </c>
      <c r="N23" s="32">
        <v>673981</v>
      </c>
      <c r="O23" s="57">
        <f t="shared" si="6"/>
        <v>67.398099999999999</v>
      </c>
      <c r="P23" s="30">
        <v>316</v>
      </c>
      <c r="Q23" s="58">
        <f t="shared" si="7"/>
        <v>3.1600000000000003E-2</v>
      </c>
      <c r="R23" s="32">
        <v>369570</v>
      </c>
      <c r="S23" s="57">
        <f t="shared" si="8"/>
        <v>36.957000000000001</v>
      </c>
      <c r="T23" s="32">
        <v>369886</v>
      </c>
      <c r="U23" s="57">
        <f t="shared" si="9"/>
        <v>36.988599999999998</v>
      </c>
      <c r="V23" s="32">
        <v>1772</v>
      </c>
      <c r="W23" s="58">
        <f t="shared" si="10"/>
        <v>0.1772</v>
      </c>
      <c r="X23" s="32">
        <v>179546</v>
      </c>
      <c r="Y23" s="57">
        <f t="shared" si="11"/>
        <v>17.954599999999999</v>
      </c>
      <c r="Z23" s="32">
        <v>181317</v>
      </c>
      <c r="AA23" s="57">
        <f t="shared" si="12"/>
        <v>18.131699999999999</v>
      </c>
      <c r="AB23" s="32">
        <v>987</v>
      </c>
      <c r="AC23" s="57">
        <f t="shared" si="13"/>
        <v>9.8699999999999996E-2</v>
      </c>
      <c r="AD23" s="32">
        <v>137764</v>
      </c>
      <c r="AE23" s="57">
        <f t="shared" si="14"/>
        <v>13.776400000000001</v>
      </c>
      <c r="AF23" s="32">
        <v>138351</v>
      </c>
      <c r="AG23" s="59">
        <f t="shared" si="15"/>
        <v>13.835100000000001</v>
      </c>
      <c r="AH23" s="59">
        <f t="shared" si="16"/>
        <v>168.37309999999999</v>
      </c>
      <c r="AI23" s="63">
        <v>35.880000000000003</v>
      </c>
      <c r="AJ23" s="64">
        <v>60.35</v>
      </c>
      <c r="AK23" s="62">
        <f t="shared" si="17"/>
        <v>48.115000000000002</v>
      </c>
    </row>
    <row r="24" spans="1:37" x14ac:dyDescent="0.25">
      <c r="A24" s="83"/>
      <c r="B24" s="7" t="s">
        <v>24</v>
      </c>
      <c r="C24" s="67">
        <v>0</v>
      </c>
      <c r="D24" s="30">
        <v>14245</v>
      </c>
      <c r="E24" s="57">
        <f t="shared" si="1"/>
        <v>1.4245000000000001</v>
      </c>
      <c r="F24" s="30">
        <v>369936</v>
      </c>
      <c r="G24" s="57">
        <f t="shared" si="2"/>
        <v>36.993600000000001</v>
      </c>
      <c r="H24" s="30">
        <f t="shared" si="18"/>
        <v>384181</v>
      </c>
      <c r="I24" s="57">
        <f t="shared" si="3"/>
        <v>38.418100000000003</v>
      </c>
      <c r="J24" s="30">
        <v>16123</v>
      </c>
      <c r="K24" s="57">
        <f t="shared" si="4"/>
        <v>1.6123000000000001</v>
      </c>
      <c r="L24" s="30">
        <v>752775</v>
      </c>
      <c r="M24" s="57">
        <f t="shared" si="5"/>
        <v>75.277500000000003</v>
      </c>
      <c r="N24" s="32">
        <v>768898</v>
      </c>
      <c r="O24" s="57">
        <f t="shared" si="6"/>
        <v>76.889799999999994</v>
      </c>
      <c r="P24" s="30">
        <v>493</v>
      </c>
      <c r="Q24" s="58">
        <f t="shared" si="7"/>
        <v>4.9299999999999997E-2</v>
      </c>
      <c r="R24" s="32">
        <v>700610</v>
      </c>
      <c r="S24" s="57">
        <f t="shared" si="8"/>
        <v>70.061000000000007</v>
      </c>
      <c r="T24" s="32">
        <v>701103</v>
      </c>
      <c r="U24" s="57">
        <f t="shared" si="9"/>
        <v>70.110299999999995</v>
      </c>
      <c r="V24" s="32">
        <v>3504</v>
      </c>
      <c r="W24" s="58">
        <f t="shared" si="10"/>
        <v>0.35039999999999999</v>
      </c>
      <c r="X24" s="32">
        <v>125315</v>
      </c>
      <c r="Y24" s="57">
        <f t="shared" si="11"/>
        <v>12.531499999999999</v>
      </c>
      <c r="Z24" s="32">
        <v>128819</v>
      </c>
      <c r="AA24" s="57">
        <f t="shared" si="12"/>
        <v>12.8819</v>
      </c>
      <c r="AB24" s="32">
        <v>737</v>
      </c>
      <c r="AC24" s="57">
        <f t="shared" si="13"/>
        <v>7.3700000000000002E-2</v>
      </c>
      <c r="AD24" s="32">
        <v>266770</v>
      </c>
      <c r="AE24" s="57">
        <f t="shared" si="14"/>
        <v>26.677</v>
      </c>
      <c r="AF24" s="32">
        <v>267507</v>
      </c>
      <c r="AG24" s="59">
        <f t="shared" si="15"/>
        <v>26.750699999999998</v>
      </c>
      <c r="AH24" s="59">
        <f t="shared" si="16"/>
        <v>225.05079999999998</v>
      </c>
      <c r="AI24" s="63">
        <v>41.55</v>
      </c>
      <c r="AJ24" s="64">
        <v>65.88</v>
      </c>
      <c r="AK24" s="62">
        <f t="shared" si="17"/>
        <v>53.714999999999996</v>
      </c>
    </row>
    <row r="25" spans="1:37" x14ac:dyDescent="0.25">
      <c r="A25" s="83"/>
      <c r="B25" s="7" t="s">
        <v>23</v>
      </c>
      <c r="C25" s="67">
        <v>0</v>
      </c>
      <c r="D25" s="30">
        <v>17441</v>
      </c>
      <c r="E25" s="57">
        <f t="shared" si="1"/>
        <v>1.7441</v>
      </c>
      <c r="F25" s="30">
        <v>365138</v>
      </c>
      <c r="G25" s="57">
        <f t="shared" si="2"/>
        <v>36.513800000000003</v>
      </c>
      <c r="H25" s="30">
        <f t="shared" si="18"/>
        <v>382579</v>
      </c>
      <c r="I25" s="57">
        <f t="shared" si="3"/>
        <v>38.257899999999999</v>
      </c>
      <c r="J25" s="30">
        <v>13606</v>
      </c>
      <c r="K25" s="57">
        <f t="shared" si="4"/>
        <v>1.3606</v>
      </c>
      <c r="L25" s="30">
        <v>566216</v>
      </c>
      <c r="M25" s="57">
        <f t="shared" si="5"/>
        <v>56.621600000000001</v>
      </c>
      <c r="N25" s="32">
        <v>579822</v>
      </c>
      <c r="O25" s="57">
        <f t="shared" si="6"/>
        <v>57.982199999999999</v>
      </c>
      <c r="P25" s="30">
        <v>467</v>
      </c>
      <c r="Q25" s="58">
        <f t="shared" si="7"/>
        <v>4.6699999999999998E-2</v>
      </c>
      <c r="R25" s="32">
        <v>586714</v>
      </c>
      <c r="S25" s="57">
        <f t="shared" si="8"/>
        <v>58.671399999999998</v>
      </c>
      <c r="T25" s="32">
        <v>587181</v>
      </c>
      <c r="U25" s="57">
        <f t="shared" si="9"/>
        <v>58.7181</v>
      </c>
      <c r="V25" s="32">
        <v>2937</v>
      </c>
      <c r="W25" s="58">
        <f t="shared" si="10"/>
        <v>0.29370000000000002</v>
      </c>
      <c r="X25" s="32">
        <v>104010</v>
      </c>
      <c r="Y25" s="57">
        <f t="shared" si="11"/>
        <v>10.401</v>
      </c>
      <c r="Z25" s="32">
        <v>106947</v>
      </c>
      <c r="AA25" s="57">
        <f t="shared" si="12"/>
        <v>10.694699999999999</v>
      </c>
      <c r="AB25" s="32">
        <v>728</v>
      </c>
      <c r="AC25" s="57">
        <f t="shared" si="13"/>
        <v>7.2800000000000004E-2</v>
      </c>
      <c r="AD25" s="32">
        <v>139583</v>
      </c>
      <c r="AE25" s="57">
        <f t="shared" si="14"/>
        <v>13.958299999999999</v>
      </c>
      <c r="AF25" s="32">
        <v>140311</v>
      </c>
      <c r="AG25" s="59">
        <f t="shared" si="15"/>
        <v>14.0311</v>
      </c>
      <c r="AH25" s="59">
        <f t="shared" si="16"/>
        <v>179.68400000000003</v>
      </c>
      <c r="AI25" s="63">
        <v>41.89</v>
      </c>
      <c r="AJ25" s="64">
        <v>63.56</v>
      </c>
      <c r="AK25" s="62">
        <f t="shared" si="17"/>
        <v>52.725000000000001</v>
      </c>
    </row>
    <row r="26" spans="1:37" x14ac:dyDescent="0.25">
      <c r="A26" s="83"/>
      <c r="B26" s="7" t="s">
        <v>47</v>
      </c>
      <c r="C26" s="67">
        <v>0</v>
      </c>
      <c r="D26" s="30">
        <v>16035</v>
      </c>
      <c r="E26" s="57">
        <f t="shared" si="1"/>
        <v>1.6034999999999999</v>
      </c>
      <c r="F26" s="30">
        <v>323167</v>
      </c>
      <c r="G26" s="57">
        <f t="shared" si="2"/>
        <v>32.316699999999997</v>
      </c>
      <c r="H26" s="30">
        <f t="shared" si="18"/>
        <v>339202</v>
      </c>
      <c r="I26" s="57">
        <f t="shared" si="3"/>
        <v>33.920200000000001</v>
      </c>
      <c r="J26" s="30">
        <v>14405</v>
      </c>
      <c r="K26" s="57">
        <f t="shared" si="4"/>
        <v>1.4404999999999999</v>
      </c>
      <c r="L26" s="30">
        <v>526902</v>
      </c>
      <c r="M26" s="57">
        <f t="shared" si="5"/>
        <v>52.690199999999997</v>
      </c>
      <c r="N26" s="32">
        <v>541307</v>
      </c>
      <c r="O26" s="57">
        <f t="shared" si="6"/>
        <v>54.130699999999997</v>
      </c>
      <c r="P26" s="30">
        <v>374</v>
      </c>
      <c r="Q26" s="58">
        <f t="shared" si="7"/>
        <v>3.7400000000000003E-2</v>
      </c>
      <c r="R26" s="32">
        <v>562316</v>
      </c>
      <c r="S26" s="57">
        <f t="shared" si="8"/>
        <v>56.2316</v>
      </c>
      <c r="T26" s="32">
        <v>562690</v>
      </c>
      <c r="U26" s="57">
        <f t="shared" si="9"/>
        <v>56.268999999999998</v>
      </c>
      <c r="V26" s="32">
        <v>7892</v>
      </c>
      <c r="W26" s="58">
        <f t="shared" si="10"/>
        <v>0.78920000000000001</v>
      </c>
      <c r="X26" s="32">
        <v>128775</v>
      </c>
      <c r="Y26" s="57">
        <f t="shared" si="11"/>
        <v>12.8775</v>
      </c>
      <c r="Z26" s="32">
        <v>136667</v>
      </c>
      <c r="AA26" s="57">
        <f t="shared" si="12"/>
        <v>13.666700000000001</v>
      </c>
      <c r="AB26" s="32">
        <v>1240</v>
      </c>
      <c r="AC26" s="57">
        <f t="shared" si="13"/>
        <v>0.124</v>
      </c>
      <c r="AD26" s="32">
        <v>164371</v>
      </c>
      <c r="AE26" s="57">
        <f t="shared" si="14"/>
        <v>16.437100000000001</v>
      </c>
      <c r="AF26" s="32">
        <v>165611</v>
      </c>
      <c r="AG26" s="59">
        <f t="shared" si="15"/>
        <v>16.5611</v>
      </c>
      <c r="AH26" s="59">
        <f t="shared" si="16"/>
        <v>174.54769999999999</v>
      </c>
      <c r="AI26" s="63">
        <v>41.99</v>
      </c>
      <c r="AJ26" s="64">
        <v>61.33</v>
      </c>
      <c r="AK26" s="62">
        <f t="shared" si="17"/>
        <v>51.66</v>
      </c>
    </row>
    <row r="27" spans="1:37" x14ac:dyDescent="0.25">
      <c r="A27" s="83"/>
      <c r="B27" s="7" t="s">
        <v>22</v>
      </c>
      <c r="C27" s="67">
        <v>0</v>
      </c>
      <c r="D27" s="30" t="s">
        <v>33</v>
      </c>
      <c r="E27" s="57">
        <f t="shared" si="1"/>
        <v>1.512</v>
      </c>
      <c r="F27" s="30">
        <v>351252</v>
      </c>
      <c r="G27" s="57">
        <f t="shared" si="2"/>
        <v>35.1252</v>
      </c>
      <c r="H27" s="30">
        <f t="shared" si="18"/>
        <v>366372</v>
      </c>
      <c r="I27" s="57">
        <f t="shared" si="3"/>
        <v>36.6372</v>
      </c>
      <c r="J27" s="30">
        <v>11862</v>
      </c>
      <c r="K27" s="57">
        <f t="shared" si="4"/>
        <v>1.1861999999999999</v>
      </c>
      <c r="L27" s="30">
        <v>663860</v>
      </c>
      <c r="M27" s="57">
        <f t="shared" si="5"/>
        <v>66.385999999999996</v>
      </c>
      <c r="N27" s="32">
        <v>675722</v>
      </c>
      <c r="O27" s="57">
        <f t="shared" si="6"/>
        <v>67.572199999999995</v>
      </c>
      <c r="P27" s="30">
        <v>397</v>
      </c>
      <c r="Q27" s="58">
        <f t="shared" si="7"/>
        <v>3.9699999999999999E-2</v>
      </c>
      <c r="R27" s="32">
        <v>553658</v>
      </c>
      <c r="S27" s="57">
        <f t="shared" si="8"/>
        <v>55.3658</v>
      </c>
      <c r="T27" s="32">
        <v>554055</v>
      </c>
      <c r="U27" s="57">
        <f t="shared" si="9"/>
        <v>55.405500000000004</v>
      </c>
      <c r="V27" s="32">
        <v>10138</v>
      </c>
      <c r="W27" s="58">
        <f t="shared" si="10"/>
        <v>1.0138</v>
      </c>
      <c r="X27" s="32">
        <v>170813</v>
      </c>
      <c r="Y27" s="57">
        <f t="shared" si="11"/>
        <v>17.081299999999999</v>
      </c>
      <c r="Z27" s="32">
        <v>180951</v>
      </c>
      <c r="AA27" s="57">
        <f t="shared" si="12"/>
        <v>18.095099999999999</v>
      </c>
      <c r="AB27" s="32">
        <v>2566</v>
      </c>
      <c r="AC27" s="57">
        <f t="shared" si="13"/>
        <v>0.25659999999999999</v>
      </c>
      <c r="AD27" s="32">
        <v>220863</v>
      </c>
      <c r="AE27" s="57">
        <f t="shared" si="14"/>
        <v>22.086300000000001</v>
      </c>
      <c r="AF27" s="32">
        <v>223429</v>
      </c>
      <c r="AG27" s="59">
        <f t="shared" si="15"/>
        <v>22.3429</v>
      </c>
      <c r="AH27" s="59">
        <f t="shared" si="16"/>
        <v>200.05289999999997</v>
      </c>
      <c r="AI27" s="63">
        <v>42.76</v>
      </c>
      <c r="AJ27" s="64">
        <v>59.17</v>
      </c>
      <c r="AK27" s="62">
        <f t="shared" si="17"/>
        <v>50.965000000000003</v>
      </c>
    </row>
    <row r="28" spans="1:37" x14ac:dyDescent="0.25">
      <c r="A28" s="83">
        <v>2018</v>
      </c>
      <c r="B28" s="7" t="s">
        <v>32</v>
      </c>
      <c r="C28" s="67">
        <v>0</v>
      </c>
      <c r="D28" s="28">
        <v>9987</v>
      </c>
      <c r="E28" s="57">
        <f t="shared" si="1"/>
        <v>0.99870000000000003</v>
      </c>
      <c r="F28" s="28">
        <v>710814</v>
      </c>
      <c r="G28" s="57">
        <f t="shared" si="2"/>
        <v>71.081400000000002</v>
      </c>
      <c r="H28" s="28">
        <f t="shared" ref="H28:H51" si="19">SUM(D28:F28)</f>
        <v>720801.9987</v>
      </c>
      <c r="I28" s="57">
        <f t="shared" si="3"/>
        <v>72.080199870000001</v>
      </c>
      <c r="J28" s="28">
        <v>19938</v>
      </c>
      <c r="K28" s="57">
        <f t="shared" si="4"/>
        <v>1.9938</v>
      </c>
      <c r="L28" s="28">
        <v>1085094</v>
      </c>
      <c r="M28" s="57">
        <f t="shared" si="5"/>
        <v>108.5094</v>
      </c>
      <c r="N28" s="31">
        <f t="shared" ref="N28:N51" si="20">SUM(J28:L28)</f>
        <v>1105033.9938000001</v>
      </c>
      <c r="O28" s="57">
        <f t="shared" si="6"/>
        <v>110.50339938</v>
      </c>
      <c r="P28" s="28">
        <v>132</v>
      </c>
      <c r="Q28" s="58">
        <f t="shared" si="7"/>
        <v>1.32E-2</v>
      </c>
      <c r="R28" s="31">
        <v>1159994</v>
      </c>
      <c r="S28" s="57">
        <f t="shared" si="8"/>
        <v>115.99939999999999</v>
      </c>
      <c r="T28" s="31">
        <f t="shared" ref="T28:T51" si="21">SUM(P28:R28)</f>
        <v>1160126.0131999999</v>
      </c>
      <c r="U28" s="57">
        <f t="shared" si="9"/>
        <v>116.01260131999999</v>
      </c>
      <c r="V28" s="31">
        <v>1418</v>
      </c>
      <c r="W28" s="58">
        <f t="shared" si="10"/>
        <v>0.14180000000000001</v>
      </c>
      <c r="X28" s="31">
        <v>218982</v>
      </c>
      <c r="Y28" s="57">
        <f t="shared" si="11"/>
        <v>21.898199999999999</v>
      </c>
      <c r="Z28" s="31">
        <f t="shared" ref="Z28:Z51" si="22">SUM(V28:X28)</f>
        <v>220400.14180000001</v>
      </c>
      <c r="AA28" s="57">
        <f t="shared" si="12"/>
        <v>22.04001418</v>
      </c>
      <c r="AB28" s="31">
        <v>1233</v>
      </c>
      <c r="AC28" s="57">
        <f t="shared" si="13"/>
        <v>0.12330000000000001</v>
      </c>
      <c r="AD28" s="31">
        <v>310715</v>
      </c>
      <c r="AE28" s="57">
        <f t="shared" si="14"/>
        <v>31.0715</v>
      </c>
      <c r="AF28" s="31">
        <f t="shared" ref="AF28:AF51" si="23">SUM(AB28:AD28)</f>
        <v>311948.12329999998</v>
      </c>
      <c r="AG28" s="59">
        <f t="shared" si="15"/>
        <v>31.194812329999998</v>
      </c>
      <c r="AH28" s="59">
        <f t="shared" si="16"/>
        <v>351.83102708000001</v>
      </c>
      <c r="AI28" s="63">
        <v>41.89</v>
      </c>
      <c r="AJ28" s="64">
        <v>80.25</v>
      </c>
      <c r="AK28" s="62">
        <f t="shared" si="17"/>
        <v>61.07</v>
      </c>
    </row>
    <row r="29" spans="1:37" x14ac:dyDescent="0.25">
      <c r="A29" s="83"/>
      <c r="B29" s="7" t="s">
        <v>31</v>
      </c>
      <c r="C29" s="67">
        <v>0</v>
      </c>
      <c r="D29" s="28">
        <v>13953</v>
      </c>
      <c r="E29" s="57">
        <f t="shared" si="1"/>
        <v>1.3953</v>
      </c>
      <c r="F29" s="28">
        <v>319414</v>
      </c>
      <c r="G29" s="57">
        <f t="shared" si="2"/>
        <v>31.941400000000002</v>
      </c>
      <c r="H29" s="28">
        <f t="shared" si="19"/>
        <v>333368.39529999997</v>
      </c>
      <c r="I29" s="57">
        <f t="shared" si="3"/>
        <v>33.336839529999999</v>
      </c>
      <c r="J29" s="28">
        <v>16445</v>
      </c>
      <c r="K29" s="57">
        <f t="shared" si="4"/>
        <v>1.6445000000000001</v>
      </c>
      <c r="L29" s="28">
        <v>483011</v>
      </c>
      <c r="M29" s="57">
        <f t="shared" si="5"/>
        <v>48.301099999999998</v>
      </c>
      <c r="N29" s="31">
        <f t="shared" si="20"/>
        <v>499457.64449999999</v>
      </c>
      <c r="O29" s="57">
        <f t="shared" si="6"/>
        <v>49.945764449999999</v>
      </c>
      <c r="P29" s="28">
        <v>82</v>
      </c>
      <c r="Q29" s="58">
        <f t="shared" si="7"/>
        <v>8.2000000000000007E-3</v>
      </c>
      <c r="R29" s="31">
        <v>563420</v>
      </c>
      <c r="S29" s="57">
        <f t="shared" si="8"/>
        <v>56.341999999999999</v>
      </c>
      <c r="T29" s="31">
        <f t="shared" si="21"/>
        <v>563502.00820000004</v>
      </c>
      <c r="U29" s="57">
        <f t="shared" si="9"/>
        <v>56.350200820000005</v>
      </c>
      <c r="V29" s="31">
        <v>3017</v>
      </c>
      <c r="W29" s="58">
        <f t="shared" si="10"/>
        <v>0.30170000000000002</v>
      </c>
      <c r="X29" s="31">
        <v>134272</v>
      </c>
      <c r="Y29" s="57">
        <f t="shared" si="11"/>
        <v>13.427199999999999</v>
      </c>
      <c r="Z29" s="31">
        <f t="shared" si="22"/>
        <v>137289.30170000001</v>
      </c>
      <c r="AA29" s="57">
        <f t="shared" si="12"/>
        <v>13.728930170000002</v>
      </c>
      <c r="AB29" s="31">
        <v>1845</v>
      </c>
      <c r="AC29" s="57">
        <f t="shared" si="13"/>
        <v>0.1845</v>
      </c>
      <c r="AD29" s="31">
        <v>177372</v>
      </c>
      <c r="AE29" s="57">
        <f t="shared" si="14"/>
        <v>17.737200000000001</v>
      </c>
      <c r="AF29" s="31">
        <f t="shared" si="23"/>
        <v>179217.1845</v>
      </c>
      <c r="AG29" s="59">
        <f t="shared" si="15"/>
        <v>17.92171845</v>
      </c>
      <c r="AH29" s="59">
        <f t="shared" si="16"/>
        <v>171.28345342</v>
      </c>
      <c r="AI29" s="63">
        <v>36.229999999999997</v>
      </c>
      <c r="AJ29" s="64">
        <v>67.650000000000006</v>
      </c>
      <c r="AK29" s="62">
        <f t="shared" si="17"/>
        <v>51.94</v>
      </c>
    </row>
    <row r="30" spans="1:37" x14ac:dyDescent="0.25">
      <c r="A30" s="83"/>
      <c r="B30" s="7" t="s">
        <v>30</v>
      </c>
      <c r="C30" s="67">
        <v>0</v>
      </c>
      <c r="D30" s="28" t="s">
        <v>41</v>
      </c>
      <c r="E30" s="57">
        <f t="shared" si="1"/>
        <v>1.4482999999999999</v>
      </c>
      <c r="F30" s="28">
        <v>295248</v>
      </c>
      <c r="G30" s="57">
        <f t="shared" si="2"/>
        <v>29.524799999999999</v>
      </c>
      <c r="H30" s="28">
        <f t="shared" si="19"/>
        <v>295249.44829999999</v>
      </c>
      <c r="I30" s="57">
        <f t="shared" si="3"/>
        <v>29.524944829999999</v>
      </c>
      <c r="J30" s="28">
        <v>22676</v>
      </c>
      <c r="K30" s="57">
        <f t="shared" si="4"/>
        <v>2.2675999999999998</v>
      </c>
      <c r="L30" s="28">
        <v>536476</v>
      </c>
      <c r="M30" s="57">
        <f t="shared" si="5"/>
        <v>53.647599999999997</v>
      </c>
      <c r="N30" s="31">
        <f t="shared" si="20"/>
        <v>559154.26760000002</v>
      </c>
      <c r="O30" s="57">
        <f t="shared" si="6"/>
        <v>55.915426760000003</v>
      </c>
      <c r="P30" s="28">
        <v>146</v>
      </c>
      <c r="Q30" s="58">
        <f t="shared" si="7"/>
        <v>1.46E-2</v>
      </c>
      <c r="R30" s="31">
        <v>553743</v>
      </c>
      <c r="S30" s="57">
        <f t="shared" si="8"/>
        <v>55.374299999999998</v>
      </c>
      <c r="T30" s="31">
        <f t="shared" si="21"/>
        <v>553889.01459999999</v>
      </c>
      <c r="U30" s="57">
        <f t="shared" si="9"/>
        <v>55.38890146</v>
      </c>
      <c r="V30" s="31">
        <v>3136</v>
      </c>
      <c r="W30" s="58">
        <f t="shared" si="10"/>
        <v>0.31359999999999999</v>
      </c>
      <c r="X30" s="31">
        <v>127870</v>
      </c>
      <c r="Y30" s="57">
        <f t="shared" si="11"/>
        <v>12.787000000000001</v>
      </c>
      <c r="Z30" s="31">
        <f t="shared" si="22"/>
        <v>131006.31359999999</v>
      </c>
      <c r="AA30" s="57">
        <f t="shared" si="12"/>
        <v>13.10063136</v>
      </c>
      <c r="AB30" s="31">
        <v>1710</v>
      </c>
      <c r="AC30" s="57">
        <f t="shared" si="13"/>
        <v>0.17100000000000001</v>
      </c>
      <c r="AD30" s="31">
        <v>188259</v>
      </c>
      <c r="AE30" s="57">
        <f t="shared" si="14"/>
        <v>18.825900000000001</v>
      </c>
      <c r="AF30" s="31">
        <f t="shared" si="23"/>
        <v>189969.171</v>
      </c>
      <c r="AG30" s="59">
        <f t="shared" si="15"/>
        <v>18.996917100000001</v>
      </c>
      <c r="AH30" s="59">
        <f t="shared" si="16"/>
        <v>172.92682150999997</v>
      </c>
      <c r="AI30" s="63">
        <v>31.54</v>
      </c>
      <c r="AJ30" s="64">
        <v>66.98</v>
      </c>
      <c r="AK30" s="62">
        <f t="shared" si="17"/>
        <v>49.260000000000005</v>
      </c>
    </row>
    <row r="31" spans="1:37" x14ac:dyDescent="0.25">
      <c r="A31" s="83"/>
      <c r="B31" s="7" t="s">
        <v>29</v>
      </c>
      <c r="C31" s="67">
        <v>0</v>
      </c>
      <c r="D31" s="28">
        <v>21604</v>
      </c>
      <c r="E31" s="57">
        <f t="shared" si="1"/>
        <v>2.1604000000000001</v>
      </c>
      <c r="F31" s="28">
        <v>267767</v>
      </c>
      <c r="G31" s="57">
        <f t="shared" si="2"/>
        <v>26.776700000000002</v>
      </c>
      <c r="H31" s="28">
        <f t="shared" si="19"/>
        <v>289373.16039999999</v>
      </c>
      <c r="I31" s="57">
        <f t="shared" si="3"/>
        <v>28.937316039999999</v>
      </c>
      <c r="J31" s="28">
        <v>32308</v>
      </c>
      <c r="K31" s="57">
        <f t="shared" si="4"/>
        <v>3.2307999999999999</v>
      </c>
      <c r="L31" s="28">
        <v>541895</v>
      </c>
      <c r="M31" s="57">
        <f t="shared" si="5"/>
        <v>54.189500000000002</v>
      </c>
      <c r="N31" s="31">
        <f t="shared" si="20"/>
        <v>574206.23080000002</v>
      </c>
      <c r="O31" s="57">
        <f t="shared" si="6"/>
        <v>57.420623079999999</v>
      </c>
      <c r="P31" s="28">
        <v>90</v>
      </c>
      <c r="Q31" s="58">
        <f t="shared" si="7"/>
        <v>8.9999999999999993E-3</v>
      </c>
      <c r="R31" s="31">
        <v>574029</v>
      </c>
      <c r="S31" s="57">
        <f t="shared" si="8"/>
        <v>57.402900000000002</v>
      </c>
      <c r="T31" s="31">
        <f t="shared" si="21"/>
        <v>574119.00899999996</v>
      </c>
      <c r="U31" s="57">
        <f t="shared" si="9"/>
        <v>57.411900899999999</v>
      </c>
      <c r="V31" s="31">
        <v>3595</v>
      </c>
      <c r="W31" s="58">
        <f t="shared" si="10"/>
        <v>0.35949999999999999</v>
      </c>
      <c r="X31" s="31">
        <v>120582</v>
      </c>
      <c r="Y31" s="57">
        <f t="shared" si="11"/>
        <v>12.058199999999999</v>
      </c>
      <c r="Z31" s="31">
        <f t="shared" si="22"/>
        <v>124177.35950000001</v>
      </c>
      <c r="AA31" s="57">
        <f t="shared" si="12"/>
        <v>12.417735950000001</v>
      </c>
      <c r="AB31" s="31">
        <v>2019</v>
      </c>
      <c r="AC31" s="57">
        <f t="shared" si="13"/>
        <v>0.2019</v>
      </c>
      <c r="AD31" s="31">
        <v>155795</v>
      </c>
      <c r="AE31" s="57">
        <f t="shared" si="14"/>
        <v>15.579499999999999</v>
      </c>
      <c r="AF31" s="31">
        <f t="shared" si="23"/>
        <v>157814.20189999999</v>
      </c>
      <c r="AG31" s="59">
        <f t="shared" si="15"/>
        <v>15.781420189999999</v>
      </c>
      <c r="AH31" s="59">
        <f t="shared" si="16"/>
        <v>171.96899616000002</v>
      </c>
      <c r="AI31" s="63">
        <v>34.35</v>
      </c>
      <c r="AJ31" s="64">
        <v>67.459999999999994</v>
      </c>
      <c r="AK31" s="62">
        <f t="shared" si="17"/>
        <v>50.905000000000001</v>
      </c>
    </row>
    <row r="32" spans="1:37" x14ac:dyDescent="0.25">
      <c r="A32" s="83"/>
      <c r="B32" s="7" t="s">
        <v>28</v>
      </c>
      <c r="C32" s="67">
        <v>0</v>
      </c>
      <c r="D32" s="28">
        <v>37653</v>
      </c>
      <c r="E32" s="57">
        <f t="shared" si="1"/>
        <v>3.7652999999999999</v>
      </c>
      <c r="F32" s="28">
        <v>215154</v>
      </c>
      <c r="G32" s="57">
        <f t="shared" si="2"/>
        <v>21.5154</v>
      </c>
      <c r="H32" s="28">
        <f t="shared" si="19"/>
        <v>252810.7653</v>
      </c>
      <c r="I32" s="57">
        <f t="shared" si="3"/>
        <v>25.28107653</v>
      </c>
      <c r="J32" s="28">
        <v>48852</v>
      </c>
      <c r="K32" s="57">
        <f t="shared" si="4"/>
        <v>4.8852000000000002</v>
      </c>
      <c r="L32" s="28">
        <v>499663</v>
      </c>
      <c r="M32" s="57">
        <f t="shared" si="5"/>
        <v>49.966299999999997</v>
      </c>
      <c r="N32" s="31">
        <f t="shared" si="20"/>
        <v>548519.88520000002</v>
      </c>
      <c r="O32" s="57">
        <f t="shared" si="6"/>
        <v>54.851988519999999</v>
      </c>
      <c r="P32" s="28">
        <v>109</v>
      </c>
      <c r="Q32" s="58">
        <f t="shared" si="7"/>
        <v>1.09E-2</v>
      </c>
      <c r="R32" s="31">
        <v>447895</v>
      </c>
      <c r="S32" s="57">
        <f t="shared" si="8"/>
        <v>44.789499999999997</v>
      </c>
      <c r="T32" s="31">
        <f t="shared" si="21"/>
        <v>448004.01089999999</v>
      </c>
      <c r="U32" s="57">
        <f t="shared" si="9"/>
        <v>44.800401090000001</v>
      </c>
      <c r="V32" s="31">
        <v>3437</v>
      </c>
      <c r="W32" s="58">
        <f t="shared" si="10"/>
        <v>0.34370000000000001</v>
      </c>
      <c r="X32" s="31">
        <v>111023</v>
      </c>
      <c r="Y32" s="57">
        <f t="shared" si="11"/>
        <v>11.1023</v>
      </c>
      <c r="Z32" s="31">
        <f t="shared" si="22"/>
        <v>114460.3437</v>
      </c>
      <c r="AA32" s="57">
        <f t="shared" si="12"/>
        <v>11.44603437</v>
      </c>
      <c r="AB32" s="31">
        <v>2257</v>
      </c>
      <c r="AC32" s="57">
        <f t="shared" si="13"/>
        <v>0.22570000000000001</v>
      </c>
      <c r="AD32" s="31">
        <v>129109</v>
      </c>
      <c r="AE32" s="57">
        <f t="shared" si="14"/>
        <v>12.9109</v>
      </c>
      <c r="AF32" s="31">
        <f t="shared" si="23"/>
        <v>131366.22570000001</v>
      </c>
      <c r="AG32" s="59">
        <f t="shared" si="15"/>
        <v>13.13662257</v>
      </c>
      <c r="AH32" s="59">
        <f t="shared" si="16"/>
        <v>149.51612308</v>
      </c>
      <c r="AI32" s="63">
        <v>35.409999999999997</v>
      </c>
      <c r="AJ32" s="64">
        <v>65.540000000000006</v>
      </c>
      <c r="AK32" s="62">
        <f t="shared" si="17"/>
        <v>50.475000000000001</v>
      </c>
    </row>
    <row r="33" spans="1:37" x14ac:dyDescent="0.25">
      <c r="A33" s="83"/>
      <c r="B33" s="7" t="s">
        <v>27</v>
      </c>
      <c r="C33" s="67">
        <v>0</v>
      </c>
      <c r="D33" s="28">
        <v>32715</v>
      </c>
      <c r="E33" s="57">
        <f t="shared" si="1"/>
        <v>3.2715000000000001</v>
      </c>
      <c r="F33" s="28">
        <v>397184</v>
      </c>
      <c r="G33" s="57">
        <f t="shared" si="2"/>
        <v>39.718400000000003</v>
      </c>
      <c r="H33" s="28">
        <f t="shared" si="19"/>
        <v>429902.27149999997</v>
      </c>
      <c r="I33" s="57">
        <f t="shared" si="3"/>
        <v>42.990227149999996</v>
      </c>
      <c r="J33" s="28">
        <v>42378</v>
      </c>
      <c r="K33" s="57">
        <f t="shared" si="4"/>
        <v>4.2378</v>
      </c>
      <c r="L33" s="28">
        <v>683885</v>
      </c>
      <c r="M33" s="57">
        <f t="shared" si="5"/>
        <v>68.388499999999993</v>
      </c>
      <c r="N33" s="31">
        <f t="shared" si="20"/>
        <v>726267.2378</v>
      </c>
      <c r="O33" s="57">
        <f t="shared" si="6"/>
        <v>72.626723780000006</v>
      </c>
      <c r="P33" s="28">
        <v>412</v>
      </c>
      <c r="Q33" s="58">
        <f t="shared" si="7"/>
        <v>4.1200000000000001E-2</v>
      </c>
      <c r="R33" s="31">
        <v>875957</v>
      </c>
      <c r="S33" s="57">
        <f t="shared" si="8"/>
        <v>87.595699999999994</v>
      </c>
      <c r="T33" s="31">
        <f t="shared" si="21"/>
        <v>876369.04119999998</v>
      </c>
      <c r="U33" s="57">
        <f t="shared" si="9"/>
        <v>87.636904119999997</v>
      </c>
      <c r="V33" s="31">
        <v>3543</v>
      </c>
      <c r="W33" s="58">
        <f t="shared" si="10"/>
        <v>0.3543</v>
      </c>
      <c r="X33" s="31">
        <v>216125</v>
      </c>
      <c r="Y33" s="57">
        <f t="shared" si="11"/>
        <v>21.612500000000001</v>
      </c>
      <c r="Z33" s="31">
        <f t="shared" si="22"/>
        <v>219668.35430000001</v>
      </c>
      <c r="AA33" s="57">
        <f t="shared" si="12"/>
        <v>21.96683543</v>
      </c>
      <c r="AB33" s="31">
        <v>2136</v>
      </c>
      <c r="AC33" s="57">
        <f t="shared" si="13"/>
        <v>0.21360000000000001</v>
      </c>
      <c r="AD33" s="31">
        <v>356421</v>
      </c>
      <c r="AE33" s="57">
        <f t="shared" si="14"/>
        <v>35.642099999999999</v>
      </c>
      <c r="AF33" s="31">
        <f t="shared" si="23"/>
        <v>358557.21360000002</v>
      </c>
      <c r="AG33" s="59">
        <f t="shared" si="15"/>
        <v>35.855721360000004</v>
      </c>
      <c r="AH33" s="59">
        <f t="shared" si="16"/>
        <v>261.07641183999999</v>
      </c>
      <c r="AI33" s="63">
        <v>37.69</v>
      </c>
      <c r="AJ33" s="64">
        <v>66.84</v>
      </c>
      <c r="AK33" s="62">
        <f t="shared" si="17"/>
        <v>52.265000000000001</v>
      </c>
    </row>
    <row r="34" spans="1:37" x14ac:dyDescent="0.25">
      <c r="A34" s="83"/>
      <c r="B34" s="7" t="s">
        <v>26</v>
      </c>
      <c r="C34" s="67">
        <v>0</v>
      </c>
      <c r="D34" s="28">
        <v>9644</v>
      </c>
      <c r="E34" s="57">
        <f t="shared" si="1"/>
        <v>0.96440000000000003</v>
      </c>
      <c r="F34" s="28">
        <v>389026</v>
      </c>
      <c r="G34" s="57">
        <f t="shared" si="2"/>
        <v>38.9026</v>
      </c>
      <c r="H34" s="28">
        <f t="shared" si="19"/>
        <v>398670.9644</v>
      </c>
      <c r="I34" s="57">
        <f t="shared" si="3"/>
        <v>39.867096439999997</v>
      </c>
      <c r="J34" s="28">
        <v>16047</v>
      </c>
      <c r="K34" s="57">
        <f t="shared" si="4"/>
        <v>1.6047</v>
      </c>
      <c r="L34" s="28">
        <v>784196</v>
      </c>
      <c r="M34" s="57">
        <f t="shared" si="5"/>
        <v>78.419600000000003</v>
      </c>
      <c r="N34" s="31">
        <f t="shared" si="20"/>
        <v>800244.60470000003</v>
      </c>
      <c r="O34" s="57">
        <f t="shared" si="6"/>
        <v>80.024460470000008</v>
      </c>
      <c r="P34" s="28">
        <v>3812</v>
      </c>
      <c r="Q34" s="58">
        <f t="shared" si="7"/>
        <v>0.38119999999999998</v>
      </c>
      <c r="R34" s="31">
        <v>993299</v>
      </c>
      <c r="S34" s="57">
        <f t="shared" si="8"/>
        <v>99.329899999999995</v>
      </c>
      <c r="T34" s="31">
        <f t="shared" si="21"/>
        <v>997111.38119999995</v>
      </c>
      <c r="U34" s="57">
        <f t="shared" si="9"/>
        <v>99.711138120000001</v>
      </c>
      <c r="V34" s="31">
        <v>1698</v>
      </c>
      <c r="W34" s="58">
        <f t="shared" si="10"/>
        <v>0.16980000000000001</v>
      </c>
      <c r="X34" s="31">
        <v>317382</v>
      </c>
      <c r="Y34" s="57">
        <f t="shared" si="11"/>
        <v>31.738199999999999</v>
      </c>
      <c r="Z34" s="31">
        <f t="shared" si="22"/>
        <v>319080.16979999997</v>
      </c>
      <c r="AA34" s="57">
        <f t="shared" si="12"/>
        <v>31.908016979999996</v>
      </c>
      <c r="AB34" s="31">
        <v>1712</v>
      </c>
      <c r="AC34" s="57">
        <f t="shared" si="13"/>
        <v>0.17119999999999999</v>
      </c>
      <c r="AD34" s="31">
        <v>560334</v>
      </c>
      <c r="AE34" s="57">
        <f t="shared" si="14"/>
        <v>56.0334</v>
      </c>
      <c r="AF34" s="31">
        <f t="shared" si="23"/>
        <v>562046.17119999998</v>
      </c>
      <c r="AG34" s="59">
        <f t="shared" si="15"/>
        <v>56.204617120000002</v>
      </c>
      <c r="AH34" s="59">
        <f t="shared" si="16"/>
        <v>307.71532912999999</v>
      </c>
      <c r="AI34" s="63">
        <v>34.81</v>
      </c>
      <c r="AJ34" s="64">
        <v>59.02</v>
      </c>
      <c r="AK34" s="62">
        <f t="shared" si="17"/>
        <v>46.915000000000006</v>
      </c>
    </row>
    <row r="35" spans="1:37" x14ac:dyDescent="0.25">
      <c r="A35" s="83"/>
      <c r="B35" s="7" t="s">
        <v>25</v>
      </c>
      <c r="C35" s="67">
        <v>0</v>
      </c>
      <c r="D35" s="28">
        <v>14985</v>
      </c>
      <c r="E35" s="57">
        <f t="shared" si="1"/>
        <v>1.4984999999999999</v>
      </c>
      <c r="F35" s="28">
        <v>327266</v>
      </c>
      <c r="G35" s="57">
        <f t="shared" si="2"/>
        <v>32.726599999999998</v>
      </c>
      <c r="H35" s="28">
        <f t="shared" si="19"/>
        <v>342252.49849999999</v>
      </c>
      <c r="I35" s="57">
        <f t="shared" si="3"/>
        <v>34.225249849999997</v>
      </c>
      <c r="J35" s="28">
        <v>21714</v>
      </c>
      <c r="K35" s="57">
        <f t="shared" si="4"/>
        <v>2.1714000000000002</v>
      </c>
      <c r="L35" s="28">
        <v>508491</v>
      </c>
      <c r="M35" s="57">
        <f t="shared" si="5"/>
        <v>50.8491</v>
      </c>
      <c r="N35" s="31">
        <f t="shared" si="20"/>
        <v>530207.17139999999</v>
      </c>
      <c r="O35" s="57">
        <f t="shared" si="6"/>
        <v>53.020717140000002</v>
      </c>
      <c r="P35" s="28">
        <v>2313</v>
      </c>
      <c r="Q35" s="58">
        <f t="shared" si="7"/>
        <v>0.23130000000000001</v>
      </c>
      <c r="R35" s="31">
        <v>664774</v>
      </c>
      <c r="S35" s="57">
        <f t="shared" si="8"/>
        <v>66.477400000000003</v>
      </c>
      <c r="T35" s="31">
        <f t="shared" si="21"/>
        <v>667087.23129999998</v>
      </c>
      <c r="U35" s="57">
        <f t="shared" si="9"/>
        <v>66.708723129999996</v>
      </c>
      <c r="V35" s="31">
        <v>2901</v>
      </c>
      <c r="W35" s="58">
        <f t="shared" si="10"/>
        <v>0.29010000000000002</v>
      </c>
      <c r="X35" s="31">
        <v>134341</v>
      </c>
      <c r="Y35" s="57">
        <f t="shared" si="11"/>
        <v>13.434100000000001</v>
      </c>
      <c r="Z35" s="31">
        <f t="shared" si="22"/>
        <v>137242.29010000001</v>
      </c>
      <c r="AA35" s="57">
        <f t="shared" si="12"/>
        <v>13.724229010000002</v>
      </c>
      <c r="AB35" s="31">
        <v>1602</v>
      </c>
      <c r="AC35" s="57">
        <f t="shared" si="13"/>
        <v>0.16020000000000001</v>
      </c>
      <c r="AD35" s="31">
        <v>209741</v>
      </c>
      <c r="AE35" s="57">
        <f t="shared" si="14"/>
        <v>20.9741</v>
      </c>
      <c r="AF35" s="31">
        <f t="shared" si="23"/>
        <v>211343.16020000001</v>
      </c>
      <c r="AG35" s="59">
        <f t="shared" si="15"/>
        <v>21.13431602</v>
      </c>
      <c r="AH35" s="59">
        <f t="shared" si="16"/>
        <v>188.81323515</v>
      </c>
      <c r="AI35" s="63">
        <v>23.76</v>
      </c>
      <c r="AJ35" s="64">
        <v>58.24</v>
      </c>
      <c r="AK35" s="62">
        <f t="shared" si="17"/>
        <v>41</v>
      </c>
    </row>
    <row r="36" spans="1:37" x14ac:dyDescent="0.25">
      <c r="A36" s="83"/>
      <c r="B36" s="7" t="s">
        <v>24</v>
      </c>
      <c r="C36" s="67">
        <v>0</v>
      </c>
      <c r="D36" s="28">
        <v>14293</v>
      </c>
      <c r="E36" s="57">
        <f t="shared" si="1"/>
        <v>1.4293</v>
      </c>
      <c r="F36" s="28">
        <v>430349</v>
      </c>
      <c r="G36" s="57">
        <f t="shared" si="2"/>
        <v>43.0349</v>
      </c>
      <c r="H36" s="28">
        <f t="shared" si="19"/>
        <v>444643.42930000002</v>
      </c>
      <c r="I36" s="57">
        <f t="shared" si="3"/>
        <v>44.464342930000001</v>
      </c>
      <c r="J36" s="28">
        <v>20429</v>
      </c>
      <c r="K36" s="57">
        <f t="shared" si="4"/>
        <v>2.0428999999999999</v>
      </c>
      <c r="L36" s="28">
        <v>680445</v>
      </c>
      <c r="M36" s="57">
        <f t="shared" si="5"/>
        <v>68.044499999999999</v>
      </c>
      <c r="N36" s="31">
        <f t="shared" si="20"/>
        <v>700876.0429</v>
      </c>
      <c r="O36" s="57">
        <f t="shared" si="6"/>
        <v>70.087604290000002</v>
      </c>
      <c r="P36" s="28">
        <v>3866</v>
      </c>
      <c r="Q36" s="58">
        <f t="shared" si="7"/>
        <v>0.3866</v>
      </c>
      <c r="R36" s="31">
        <v>864004</v>
      </c>
      <c r="S36" s="57">
        <f t="shared" si="8"/>
        <v>86.400400000000005</v>
      </c>
      <c r="T36" s="31">
        <f t="shared" si="21"/>
        <v>867870.38659999997</v>
      </c>
      <c r="U36" s="57">
        <f t="shared" si="9"/>
        <v>86.787038659999993</v>
      </c>
      <c r="V36" s="31">
        <v>5606</v>
      </c>
      <c r="W36" s="58">
        <f t="shared" si="10"/>
        <v>0.56059999999999999</v>
      </c>
      <c r="X36" s="31">
        <v>130601</v>
      </c>
      <c r="Y36" s="57">
        <f t="shared" si="11"/>
        <v>13.0601</v>
      </c>
      <c r="Z36" s="31">
        <f t="shared" si="22"/>
        <v>136207.5606</v>
      </c>
      <c r="AA36" s="57">
        <f t="shared" si="12"/>
        <v>13.62075606</v>
      </c>
      <c r="AB36" s="31">
        <v>2359</v>
      </c>
      <c r="AC36" s="57">
        <f t="shared" si="13"/>
        <v>0.2359</v>
      </c>
      <c r="AD36" s="31">
        <v>280023</v>
      </c>
      <c r="AE36" s="57">
        <f t="shared" si="14"/>
        <v>28.002300000000002</v>
      </c>
      <c r="AF36" s="31">
        <f t="shared" si="23"/>
        <v>282382.23590000003</v>
      </c>
      <c r="AG36" s="59">
        <f t="shared" si="15"/>
        <v>28.238223590000004</v>
      </c>
      <c r="AH36" s="59">
        <f t="shared" si="16"/>
        <v>243.19796552999998</v>
      </c>
      <c r="AI36" s="63">
        <v>35.64</v>
      </c>
      <c r="AJ36" s="64">
        <v>64.78</v>
      </c>
      <c r="AK36" s="62">
        <f t="shared" si="17"/>
        <v>50.21</v>
      </c>
    </row>
    <row r="37" spans="1:37" x14ac:dyDescent="0.25">
      <c r="A37" s="83"/>
      <c r="B37" s="7" t="s">
        <v>23</v>
      </c>
      <c r="C37" s="67">
        <v>0</v>
      </c>
      <c r="D37" s="28">
        <v>16247</v>
      </c>
      <c r="E37" s="57">
        <f t="shared" si="1"/>
        <v>1.6247</v>
      </c>
      <c r="F37" s="28">
        <v>410244</v>
      </c>
      <c r="G37" s="57">
        <f t="shared" si="2"/>
        <v>41.0244</v>
      </c>
      <c r="H37" s="28">
        <f t="shared" si="19"/>
        <v>426492.62469999999</v>
      </c>
      <c r="I37" s="57">
        <f t="shared" si="3"/>
        <v>42.649262469999996</v>
      </c>
      <c r="J37" s="28">
        <v>18596</v>
      </c>
      <c r="K37" s="57">
        <f t="shared" si="4"/>
        <v>1.8595999999999999</v>
      </c>
      <c r="L37" s="28">
        <v>614802</v>
      </c>
      <c r="M37" s="57">
        <f t="shared" si="5"/>
        <v>61.480200000000004</v>
      </c>
      <c r="N37" s="31">
        <f t="shared" si="20"/>
        <v>633399.85959999997</v>
      </c>
      <c r="O37" s="57">
        <f t="shared" si="6"/>
        <v>63.33998596</v>
      </c>
      <c r="P37" s="28">
        <v>3359</v>
      </c>
      <c r="Q37" s="58">
        <f t="shared" si="7"/>
        <v>0.33589999999999998</v>
      </c>
      <c r="R37" s="31">
        <v>743362</v>
      </c>
      <c r="S37" s="57">
        <f t="shared" si="8"/>
        <v>74.336200000000005</v>
      </c>
      <c r="T37" s="31">
        <f t="shared" si="21"/>
        <v>746721.33589999995</v>
      </c>
      <c r="U37" s="57">
        <f t="shared" si="9"/>
        <v>74.672133590000001</v>
      </c>
      <c r="V37" s="31">
        <v>5900</v>
      </c>
      <c r="W37" s="58">
        <f t="shared" si="10"/>
        <v>0.59</v>
      </c>
      <c r="X37" s="31">
        <v>119322</v>
      </c>
      <c r="Y37" s="57">
        <f t="shared" si="11"/>
        <v>11.9322</v>
      </c>
      <c r="Z37" s="31">
        <f t="shared" si="22"/>
        <v>125222.59</v>
      </c>
      <c r="AA37" s="57">
        <f t="shared" si="12"/>
        <v>12.522259</v>
      </c>
      <c r="AB37" s="31">
        <v>1967</v>
      </c>
      <c r="AC37" s="57">
        <f t="shared" si="13"/>
        <v>0.19670000000000001</v>
      </c>
      <c r="AD37" s="31">
        <v>177028</v>
      </c>
      <c r="AE37" s="57">
        <f t="shared" si="14"/>
        <v>17.7028</v>
      </c>
      <c r="AF37" s="31">
        <f t="shared" si="23"/>
        <v>178995.1967</v>
      </c>
      <c r="AG37" s="59">
        <f t="shared" si="15"/>
        <v>17.89951967</v>
      </c>
      <c r="AH37" s="59">
        <f t="shared" si="16"/>
        <v>211.08316069</v>
      </c>
      <c r="AI37" s="63">
        <v>28.85</v>
      </c>
      <c r="AJ37" s="64">
        <v>62.89</v>
      </c>
      <c r="AK37" s="62">
        <f t="shared" si="17"/>
        <v>45.870000000000005</v>
      </c>
    </row>
    <row r="38" spans="1:37" x14ac:dyDescent="0.25">
      <c r="A38" s="83"/>
      <c r="B38" s="7" t="s">
        <v>47</v>
      </c>
      <c r="C38" s="67">
        <v>0</v>
      </c>
      <c r="D38" s="28">
        <v>13436</v>
      </c>
      <c r="E38" s="57">
        <f t="shared" si="1"/>
        <v>1.3435999999999999</v>
      </c>
      <c r="F38" s="28">
        <v>348603</v>
      </c>
      <c r="G38" s="57">
        <f t="shared" si="2"/>
        <v>34.860300000000002</v>
      </c>
      <c r="H38" s="28">
        <f t="shared" si="19"/>
        <v>362040.34360000002</v>
      </c>
      <c r="I38" s="57">
        <f t="shared" si="3"/>
        <v>36.204034360000001</v>
      </c>
      <c r="J38" s="28">
        <v>17542</v>
      </c>
      <c r="K38" s="57">
        <f t="shared" si="4"/>
        <v>1.7542</v>
      </c>
      <c r="L38" s="28">
        <v>515688</v>
      </c>
      <c r="M38" s="57">
        <f t="shared" si="5"/>
        <v>51.568800000000003</v>
      </c>
      <c r="N38" s="31">
        <f t="shared" si="20"/>
        <v>533231.75419999997</v>
      </c>
      <c r="O38" s="57">
        <f t="shared" si="6"/>
        <v>53.323175419999998</v>
      </c>
      <c r="P38" s="28">
        <v>3381</v>
      </c>
      <c r="Q38" s="58">
        <f t="shared" si="7"/>
        <v>0.33810000000000001</v>
      </c>
      <c r="R38" s="31">
        <v>629432</v>
      </c>
      <c r="S38" s="57">
        <f t="shared" si="8"/>
        <v>62.943199999999997</v>
      </c>
      <c r="T38" s="31">
        <f t="shared" si="21"/>
        <v>632813.33810000005</v>
      </c>
      <c r="U38" s="57">
        <f t="shared" si="9"/>
        <v>63.281333810000007</v>
      </c>
      <c r="V38" s="31">
        <v>4646</v>
      </c>
      <c r="W38" s="58">
        <f t="shared" si="10"/>
        <v>0.46460000000000001</v>
      </c>
      <c r="X38" s="31">
        <v>122776</v>
      </c>
      <c r="Y38" s="57">
        <f t="shared" si="11"/>
        <v>12.2776</v>
      </c>
      <c r="Z38" s="31">
        <f t="shared" si="22"/>
        <v>127422.46460000001</v>
      </c>
      <c r="AA38" s="57">
        <f t="shared" si="12"/>
        <v>12.74224646</v>
      </c>
      <c r="AB38" s="31">
        <v>1914</v>
      </c>
      <c r="AC38" s="57">
        <f t="shared" si="13"/>
        <v>0.19139999999999999</v>
      </c>
      <c r="AD38" s="31">
        <v>172749</v>
      </c>
      <c r="AE38" s="57">
        <f t="shared" si="14"/>
        <v>17.274899999999999</v>
      </c>
      <c r="AF38" s="31">
        <f t="shared" si="23"/>
        <v>174663.19140000001</v>
      </c>
      <c r="AG38" s="59">
        <f t="shared" si="15"/>
        <v>17.46631914</v>
      </c>
      <c r="AH38" s="59">
        <f t="shared" si="16"/>
        <v>183.01710918999999</v>
      </c>
      <c r="AI38" s="63">
        <v>36.78</v>
      </c>
      <c r="AJ38" s="64">
        <v>62.23</v>
      </c>
      <c r="AK38" s="62">
        <f t="shared" si="17"/>
        <v>49.504999999999995</v>
      </c>
    </row>
    <row r="39" spans="1:37" x14ac:dyDescent="0.25">
      <c r="A39" s="83"/>
      <c r="B39" s="7" t="s">
        <v>22</v>
      </c>
      <c r="C39" s="67">
        <v>0</v>
      </c>
      <c r="D39" s="28">
        <v>20332</v>
      </c>
      <c r="E39" s="57">
        <f t="shared" si="1"/>
        <v>2.0331999999999999</v>
      </c>
      <c r="F39" s="28">
        <v>421950</v>
      </c>
      <c r="G39" s="57">
        <f t="shared" si="2"/>
        <v>42.195</v>
      </c>
      <c r="H39" s="28">
        <f t="shared" si="19"/>
        <v>442284.03320000001</v>
      </c>
      <c r="I39" s="57">
        <f t="shared" si="3"/>
        <v>44.228403319999998</v>
      </c>
      <c r="J39" s="28">
        <v>14851</v>
      </c>
      <c r="K39" s="57">
        <f t="shared" si="4"/>
        <v>1.4851000000000001</v>
      </c>
      <c r="L39" s="28">
        <v>672666</v>
      </c>
      <c r="M39" s="57">
        <f t="shared" si="5"/>
        <v>67.266599999999997</v>
      </c>
      <c r="N39" s="31">
        <f t="shared" si="20"/>
        <v>687518.48510000005</v>
      </c>
      <c r="O39" s="57">
        <f t="shared" si="6"/>
        <v>68.751848510000002</v>
      </c>
      <c r="P39" s="28">
        <v>3586</v>
      </c>
      <c r="Q39" s="58">
        <f t="shared" si="7"/>
        <v>0.35859999999999997</v>
      </c>
      <c r="R39" s="31">
        <v>749245</v>
      </c>
      <c r="S39" s="57">
        <f t="shared" si="8"/>
        <v>74.924499999999995</v>
      </c>
      <c r="T39" s="31">
        <f t="shared" si="21"/>
        <v>752831.35860000004</v>
      </c>
      <c r="U39" s="57">
        <f t="shared" si="9"/>
        <v>75.283135860000002</v>
      </c>
      <c r="V39" s="31">
        <v>6050</v>
      </c>
      <c r="W39" s="58">
        <f t="shared" si="10"/>
        <v>0.60499999999999998</v>
      </c>
      <c r="X39" s="31">
        <v>171400</v>
      </c>
      <c r="Y39" s="57">
        <f t="shared" si="11"/>
        <v>17.14</v>
      </c>
      <c r="Z39" s="31">
        <f t="shared" si="22"/>
        <v>177450.60500000001</v>
      </c>
      <c r="AA39" s="57">
        <f t="shared" si="12"/>
        <v>17.745060500000001</v>
      </c>
      <c r="AB39" s="31">
        <v>2005</v>
      </c>
      <c r="AC39" s="57">
        <f t="shared" si="13"/>
        <v>0.20050000000000001</v>
      </c>
      <c r="AD39" s="31">
        <v>314979</v>
      </c>
      <c r="AE39" s="57">
        <f t="shared" si="14"/>
        <v>31.497900000000001</v>
      </c>
      <c r="AF39" s="31">
        <f t="shared" si="23"/>
        <v>316984.20049999998</v>
      </c>
      <c r="AG39" s="59">
        <f t="shared" si="15"/>
        <v>31.698420049999999</v>
      </c>
      <c r="AH39" s="59">
        <f t="shared" si="16"/>
        <v>237.70686824000001</v>
      </c>
      <c r="AI39" s="63">
        <v>32.54</v>
      </c>
      <c r="AJ39" s="64">
        <v>58.12</v>
      </c>
      <c r="AK39" s="62">
        <f t="shared" si="17"/>
        <v>45.33</v>
      </c>
    </row>
    <row r="40" spans="1:37" x14ac:dyDescent="0.25">
      <c r="A40" s="83">
        <v>2017</v>
      </c>
      <c r="B40" s="7" t="s">
        <v>32</v>
      </c>
      <c r="C40" s="67">
        <v>0</v>
      </c>
      <c r="D40" s="28">
        <v>20489</v>
      </c>
      <c r="E40" s="57">
        <f t="shared" si="1"/>
        <v>2.0489000000000002</v>
      </c>
      <c r="F40" s="28">
        <v>789808</v>
      </c>
      <c r="G40" s="57">
        <f t="shared" si="2"/>
        <v>78.980800000000002</v>
      </c>
      <c r="H40" s="28">
        <f t="shared" si="19"/>
        <v>810299.04890000005</v>
      </c>
      <c r="I40" s="57">
        <f t="shared" si="3"/>
        <v>81.029904890000012</v>
      </c>
      <c r="J40" s="28">
        <v>18515</v>
      </c>
      <c r="K40" s="57">
        <f t="shared" si="4"/>
        <v>1.8514999999999999</v>
      </c>
      <c r="L40" s="28">
        <v>996895</v>
      </c>
      <c r="M40" s="57">
        <f t="shared" si="5"/>
        <v>99.689499999999995</v>
      </c>
      <c r="N40" s="31">
        <f t="shared" si="20"/>
        <v>1015411.8515</v>
      </c>
      <c r="O40" s="57">
        <f t="shared" si="6"/>
        <v>101.54118515</v>
      </c>
      <c r="P40" s="28">
        <v>889</v>
      </c>
      <c r="Q40" s="58">
        <f t="shared" si="7"/>
        <v>8.8900000000000007E-2</v>
      </c>
      <c r="R40" s="31">
        <v>1139703</v>
      </c>
      <c r="S40" s="57">
        <f t="shared" si="8"/>
        <v>113.97029999999999</v>
      </c>
      <c r="T40" s="31">
        <f t="shared" si="21"/>
        <v>1140592.0889000001</v>
      </c>
      <c r="U40" s="57">
        <f t="shared" si="9"/>
        <v>114.05920889000001</v>
      </c>
      <c r="V40" s="31">
        <v>5</v>
      </c>
      <c r="W40" s="58">
        <f t="shared" si="10"/>
        <v>5.0000000000000001E-4</v>
      </c>
      <c r="X40" s="31">
        <v>83887</v>
      </c>
      <c r="Y40" s="57">
        <f t="shared" si="11"/>
        <v>8.3887</v>
      </c>
      <c r="Z40" s="31">
        <f t="shared" si="22"/>
        <v>83892.000499999995</v>
      </c>
      <c r="AA40" s="57">
        <f t="shared" si="12"/>
        <v>8.3892000499999995</v>
      </c>
      <c r="AB40" s="31">
        <v>1883</v>
      </c>
      <c r="AC40" s="57">
        <f t="shared" si="13"/>
        <v>0.1883</v>
      </c>
      <c r="AD40" s="31">
        <v>237549</v>
      </c>
      <c r="AE40" s="57">
        <f t="shared" si="14"/>
        <v>23.754899999999999</v>
      </c>
      <c r="AF40" s="31">
        <f t="shared" si="23"/>
        <v>239432.18830000001</v>
      </c>
      <c r="AG40" s="59">
        <f t="shared" si="15"/>
        <v>23.943218829999999</v>
      </c>
      <c r="AH40" s="59">
        <f t="shared" si="16"/>
        <v>328.96271780999996</v>
      </c>
      <c r="AI40" s="63">
        <v>56.82</v>
      </c>
      <c r="AJ40" s="64">
        <v>86.42</v>
      </c>
      <c r="AK40" s="62">
        <f t="shared" si="17"/>
        <v>71.62</v>
      </c>
    </row>
    <row r="41" spans="1:37" x14ac:dyDescent="0.25">
      <c r="A41" s="83"/>
      <c r="B41" s="7" t="s">
        <v>31</v>
      </c>
      <c r="C41" s="67">
        <v>0</v>
      </c>
      <c r="D41" s="28">
        <v>15033</v>
      </c>
      <c r="E41" s="57">
        <f t="shared" si="1"/>
        <v>1.5033000000000001</v>
      </c>
      <c r="F41" s="28">
        <v>312638</v>
      </c>
      <c r="G41" s="57">
        <f t="shared" si="2"/>
        <v>31.2638</v>
      </c>
      <c r="H41" s="28">
        <f t="shared" si="19"/>
        <v>327672.50329999998</v>
      </c>
      <c r="I41" s="57">
        <f t="shared" si="3"/>
        <v>32.767250329999996</v>
      </c>
      <c r="J41" s="28">
        <v>16070</v>
      </c>
      <c r="K41" s="57">
        <f t="shared" si="4"/>
        <v>1.607</v>
      </c>
      <c r="L41" s="28">
        <v>459252</v>
      </c>
      <c r="M41" s="57">
        <f t="shared" si="5"/>
        <v>45.925199999999997</v>
      </c>
      <c r="N41" s="31">
        <f t="shared" si="20"/>
        <v>475323.60700000002</v>
      </c>
      <c r="O41" s="57">
        <f t="shared" si="6"/>
        <v>47.532360700000005</v>
      </c>
      <c r="P41" s="28">
        <v>713</v>
      </c>
      <c r="Q41" s="58">
        <f t="shared" si="7"/>
        <v>7.1300000000000002E-2</v>
      </c>
      <c r="R41" s="31">
        <v>590534</v>
      </c>
      <c r="S41" s="57">
        <f t="shared" si="8"/>
        <v>59.053400000000003</v>
      </c>
      <c r="T41" s="31">
        <f t="shared" si="21"/>
        <v>591247.07129999995</v>
      </c>
      <c r="U41" s="57">
        <f t="shared" si="9"/>
        <v>59.124707129999997</v>
      </c>
      <c r="V41" s="31">
        <v>16</v>
      </c>
      <c r="W41" s="58">
        <f t="shared" si="10"/>
        <v>1.6000000000000001E-3</v>
      </c>
      <c r="X41" s="31">
        <v>62645</v>
      </c>
      <c r="Y41" s="57">
        <f t="shared" si="11"/>
        <v>6.2645</v>
      </c>
      <c r="Z41" s="31">
        <f t="shared" si="22"/>
        <v>62661.001600000003</v>
      </c>
      <c r="AA41" s="57">
        <f t="shared" si="12"/>
        <v>6.2661001600000006</v>
      </c>
      <c r="AB41" s="31">
        <v>1656</v>
      </c>
      <c r="AC41" s="57">
        <f t="shared" si="13"/>
        <v>0.1656</v>
      </c>
      <c r="AD41" s="31">
        <v>166329</v>
      </c>
      <c r="AE41" s="57">
        <f t="shared" si="14"/>
        <v>16.632899999999999</v>
      </c>
      <c r="AF41" s="31">
        <f t="shared" si="23"/>
        <v>167985.16560000001</v>
      </c>
      <c r="AG41" s="59">
        <f t="shared" si="15"/>
        <v>16.798516559999999</v>
      </c>
      <c r="AH41" s="59">
        <f t="shared" si="16"/>
        <v>162.48893487999999</v>
      </c>
      <c r="AI41" s="63">
        <v>41.16</v>
      </c>
      <c r="AJ41" s="64">
        <v>68.98</v>
      </c>
      <c r="AK41" s="62">
        <f t="shared" si="17"/>
        <v>55.07</v>
      </c>
    </row>
    <row r="42" spans="1:37" x14ac:dyDescent="0.25">
      <c r="A42" s="83"/>
      <c r="B42" s="7" t="s">
        <v>30</v>
      </c>
      <c r="C42" s="67">
        <v>0</v>
      </c>
      <c r="D42" s="28">
        <v>23273</v>
      </c>
      <c r="E42" s="57">
        <f t="shared" si="1"/>
        <v>2.3273000000000001</v>
      </c>
      <c r="F42" s="28">
        <v>381474</v>
      </c>
      <c r="G42" s="57">
        <f t="shared" si="2"/>
        <v>38.147399999999998</v>
      </c>
      <c r="H42" s="28">
        <f t="shared" si="19"/>
        <v>404749.3273</v>
      </c>
      <c r="I42" s="57">
        <f t="shared" si="3"/>
        <v>40.474932729999999</v>
      </c>
      <c r="J42" s="28">
        <v>21981</v>
      </c>
      <c r="K42" s="57">
        <f t="shared" si="4"/>
        <v>2.1981000000000002</v>
      </c>
      <c r="L42" s="28">
        <v>492288</v>
      </c>
      <c r="M42" s="57">
        <f t="shared" si="5"/>
        <v>49.2288</v>
      </c>
      <c r="N42" s="31">
        <f t="shared" si="20"/>
        <v>514271.19809999998</v>
      </c>
      <c r="O42" s="57">
        <f t="shared" si="6"/>
        <v>51.427119810000001</v>
      </c>
      <c r="P42" s="28">
        <v>697</v>
      </c>
      <c r="Q42" s="58">
        <f t="shared" si="7"/>
        <v>6.9699999999999998E-2</v>
      </c>
      <c r="R42" s="31">
        <v>774488</v>
      </c>
      <c r="S42" s="57">
        <f t="shared" si="8"/>
        <v>77.448800000000006</v>
      </c>
      <c r="T42" s="31">
        <f t="shared" si="21"/>
        <v>775185.06969999999</v>
      </c>
      <c r="U42" s="57">
        <f t="shared" si="9"/>
        <v>77.518506970000004</v>
      </c>
      <c r="V42" s="31">
        <v>51</v>
      </c>
      <c r="W42" s="58">
        <f t="shared" si="10"/>
        <v>5.1000000000000004E-3</v>
      </c>
      <c r="X42" s="31">
        <v>125783</v>
      </c>
      <c r="Y42" s="57">
        <f t="shared" si="11"/>
        <v>12.5783</v>
      </c>
      <c r="Z42" s="31">
        <f t="shared" si="22"/>
        <v>125834.00509999999</v>
      </c>
      <c r="AA42" s="57">
        <f t="shared" si="12"/>
        <v>12.583400509999999</v>
      </c>
      <c r="AB42" s="31">
        <v>2167</v>
      </c>
      <c r="AC42" s="57">
        <f t="shared" si="13"/>
        <v>0.2167</v>
      </c>
      <c r="AD42" s="31">
        <v>239657</v>
      </c>
      <c r="AE42" s="57">
        <f t="shared" si="14"/>
        <v>23.965699999999998</v>
      </c>
      <c r="AF42" s="31">
        <f t="shared" si="23"/>
        <v>241824.21669999999</v>
      </c>
      <c r="AG42" s="59">
        <f t="shared" si="15"/>
        <v>24.18242167</v>
      </c>
      <c r="AH42" s="59">
        <f t="shared" si="16"/>
        <v>206.18638168999999</v>
      </c>
      <c r="AI42" s="63">
        <v>40.97</v>
      </c>
      <c r="AJ42" s="64">
        <v>70.489999999999995</v>
      </c>
      <c r="AK42" s="62">
        <f t="shared" si="17"/>
        <v>55.73</v>
      </c>
    </row>
    <row r="43" spans="1:37" x14ac:dyDescent="0.25">
      <c r="A43" s="83"/>
      <c r="B43" s="7" t="s">
        <v>29</v>
      </c>
      <c r="C43" s="67">
        <v>0</v>
      </c>
      <c r="D43" s="28">
        <v>29890</v>
      </c>
      <c r="E43" s="57">
        <f t="shared" si="1"/>
        <v>2.9889999999999999</v>
      </c>
      <c r="F43" s="28">
        <v>287324</v>
      </c>
      <c r="G43" s="57">
        <f t="shared" si="2"/>
        <v>28.732399999999998</v>
      </c>
      <c r="H43" s="28">
        <f t="shared" si="19"/>
        <v>317216.989</v>
      </c>
      <c r="I43" s="57">
        <f t="shared" si="3"/>
        <v>31.7216989</v>
      </c>
      <c r="J43" s="28">
        <v>28719</v>
      </c>
      <c r="K43" s="57">
        <f t="shared" si="4"/>
        <v>2.8719000000000001</v>
      </c>
      <c r="L43" s="28">
        <v>447988</v>
      </c>
      <c r="M43" s="57">
        <f t="shared" si="5"/>
        <v>44.7988</v>
      </c>
      <c r="N43" s="31">
        <f t="shared" si="20"/>
        <v>476709.87190000003</v>
      </c>
      <c r="O43" s="57">
        <f t="shared" si="6"/>
        <v>47.670987190000005</v>
      </c>
      <c r="P43" s="28">
        <v>687</v>
      </c>
      <c r="Q43" s="58">
        <f t="shared" si="7"/>
        <v>6.8699999999999997E-2</v>
      </c>
      <c r="R43" s="31">
        <v>695464</v>
      </c>
      <c r="S43" s="57">
        <f t="shared" si="8"/>
        <v>69.546400000000006</v>
      </c>
      <c r="T43" s="31">
        <f t="shared" si="21"/>
        <v>696151.06869999995</v>
      </c>
      <c r="U43" s="57">
        <f t="shared" si="9"/>
        <v>69.615106869999991</v>
      </c>
      <c r="V43" s="31">
        <v>53</v>
      </c>
      <c r="W43" s="58">
        <f t="shared" si="10"/>
        <v>5.3E-3</v>
      </c>
      <c r="X43" s="31">
        <v>83006</v>
      </c>
      <c r="Y43" s="57">
        <f t="shared" si="11"/>
        <v>8.3005999999999993</v>
      </c>
      <c r="Z43" s="31">
        <f t="shared" si="22"/>
        <v>83059.005300000004</v>
      </c>
      <c r="AA43" s="57">
        <f t="shared" si="12"/>
        <v>8.3059005300000006</v>
      </c>
      <c r="AB43" s="31">
        <v>2109</v>
      </c>
      <c r="AC43" s="57">
        <f t="shared" si="13"/>
        <v>0.2109</v>
      </c>
      <c r="AD43" s="31">
        <v>222909</v>
      </c>
      <c r="AE43" s="57">
        <f t="shared" si="14"/>
        <v>22.290900000000001</v>
      </c>
      <c r="AF43" s="31">
        <f t="shared" si="23"/>
        <v>225018.21090000001</v>
      </c>
      <c r="AG43" s="59">
        <f t="shared" si="15"/>
        <v>22.50182109</v>
      </c>
      <c r="AH43" s="59">
        <f t="shared" si="16"/>
        <v>179.81551458000001</v>
      </c>
      <c r="AI43" s="63">
        <v>40.770000000000003</v>
      </c>
      <c r="AJ43" s="64">
        <v>62.78</v>
      </c>
      <c r="AK43" s="62">
        <f t="shared" si="17"/>
        <v>51.775000000000006</v>
      </c>
    </row>
    <row r="44" spans="1:37" x14ac:dyDescent="0.25">
      <c r="A44" s="83"/>
      <c r="B44" s="7" t="s">
        <v>28</v>
      </c>
      <c r="C44" s="67">
        <v>0</v>
      </c>
      <c r="D44" s="28">
        <v>464444</v>
      </c>
      <c r="E44" s="57">
        <f t="shared" si="1"/>
        <v>46.444400000000002</v>
      </c>
      <c r="F44" s="28">
        <v>270073</v>
      </c>
      <c r="G44" s="57">
        <f t="shared" si="2"/>
        <v>27.007300000000001</v>
      </c>
      <c r="H44" s="28">
        <f t="shared" si="19"/>
        <v>734563.44439999992</v>
      </c>
      <c r="I44" s="57">
        <f t="shared" si="3"/>
        <v>73.456344439999995</v>
      </c>
      <c r="J44" s="28">
        <v>39895</v>
      </c>
      <c r="K44" s="57">
        <f t="shared" si="4"/>
        <v>3.9895</v>
      </c>
      <c r="L44" s="28">
        <v>469337</v>
      </c>
      <c r="M44" s="57">
        <f t="shared" si="5"/>
        <v>46.933700000000002</v>
      </c>
      <c r="N44" s="31">
        <f t="shared" si="20"/>
        <v>509235.98950000003</v>
      </c>
      <c r="O44" s="57">
        <f t="shared" si="6"/>
        <v>50.923598950000006</v>
      </c>
      <c r="P44" s="28">
        <v>1239</v>
      </c>
      <c r="Q44" s="58">
        <f t="shared" si="7"/>
        <v>0.1239</v>
      </c>
      <c r="R44" s="31">
        <v>594471</v>
      </c>
      <c r="S44" s="57">
        <f t="shared" si="8"/>
        <v>59.447099999999999</v>
      </c>
      <c r="T44" s="31">
        <f t="shared" si="21"/>
        <v>595710.12390000001</v>
      </c>
      <c r="U44" s="57">
        <f t="shared" si="9"/>
        <v>59.57101239</v>
      </c>
      <c r="V44" s="31">
        <v>83</v>
      </c>
      <c r="W44" s="58">
        <f t="shared" si="10"/>
        <v>8.3000000000000001E-3</v>
      </c>
      <c r="X44" s="31">
        <v>75265</v>
      </c>
      <c r="Y44" s="57">
        <f t="shared" si="11"/>
        <v>7.5265000000000004</v>
      </c>
      <c r="Z44" s="31">
        <f t="shared" si="22"/>
        <v>75348.008300000001</v>
      </c>
      <c r="AA44" s="57">
        <f t="shared" si="12"/>
        <v>7.53480083</v>
      </c>
      <c r="AB44" s="31">
        <v>2601</v>
      </c>
      <c r="AC44" s="57">
        <f t="shared" si="13"/>
        <v>0.2601</v>
      </c>
      <c r="AD44" s="31">
        <v>213059</v>
      </c>
      <c r="AE44" s="57">
        <f t="shared" si="14"/>
        <v>21.305900000000001</v>
      </c>
      <c r="AF44" s="31">
        <f t="shared" si="23"/>
        <v>215660.26010000001</v>
      </c>
      <c r="AG44" s="59">
        <f t="shared" si="15"/>
        <v>21.566026010000002</v>
      </c>
      <c r="AH44" s="59">
        <f t="shared" si="16"/>
        <v>213.05178261999998</v>
      </c>
      <c r="AI44" s="63">
        <v>37.21</v>
      </c>
      <c r="AJ44" s="64">
        <v>61.63</v>
      </c>
      <c r="AK44" s="62">
        <f t="shared" si="17"/>
        <v>49.42</v>
      </c>
    </row>
    <row r="45" spans="1:37" x14ac:dyDescent="0.25">
      <c r="A45" s="83"/>
      <c r="B45" s="7" t="s">
        <v>27</v>
      </c>
      <c r="C45" s="67">
        <v>0</v>
      </c>
      <c r="D45" s="28">
        <v>46702</v>
      </c>
      <c r="E45" s="57">
        <f t="shared" si="1"/>
        <v>4.6702000000000004</v>
      </c>
      <c r="F45" s="28">
        <v>507621</v>
      </c>
      <c r="G45" s="57">
        <f t="shared" si="2"/>
        <v>50.762099999999997</v>
      </c>
      <c r="H45" s="28">
        <f t="shared" si="19"/>
        <v>554327.67020000005</v>
      </c>
      <c r="I45" s="57">
        <f t="shared" si="3"/>
        <v>55.432767020000007</v>
      </c>
      <c r="J45" s="28">
        <v>32182</v>
      </c>
      <c r="K45" s="57">
        <f t="shared" si="4"/>
        <v>3.2181999999999999</v>
      </c>
      <c r="L45" s="28">
        <v>699381</v>
      </c>
      <c r="M45" s="57">
        <f t="shared" si="5"/>
        <v>69.938100000000006</v>
      </c>
      <c r="N45" s="31">
        <f t="shared" si="20"/>
        <v>731566.2182</v>
      </c>
      <c r="O45" s="57">
        <f t="shared" si="6"/>
        <v>73.156621819999998</v>
      </c>
      <c r="P45" s="28">
        <v>1295</v>
      </c>
      <c r="Q45" s="58">
        <f t="shared" si="7"/>
        <v>0.1295</v>
      </c>
      <c r="R45" s="31">
        <v>1177371</v>
      </c>
      <c r="S45" s="57">
        <f t="shared" si="8"/>
        <v>117.7371</v>
      </c>
      <c r="T45" s="31">
        <f t="shared" si="21"/>
        <v>1178666.1295</v>
      </c>
      <c r="U45" s="57">
        <f t="shared" si="9"/>
        <v>117.86661295</v>
      </c>
      <c r="V45" s="31">
        <v>73</v>
      </c>
      <c r="W45" s="58">
        <f t="shared" si="10"/>
        <v>7.3000000000000001E-3</v>
      </c>
      <c r="X45" s="31">
        <v>159768</v>
      </c>
      <c r="Y45" s="57">
        <f t="shared" si="11"/>
        <v>15.976800000000001</v>
      </c>
      <c r="Z45" s="31">
        <f t="shared" si="22"/>
        <v>159841.0073</v>
      </c>
      <c r="AA45" s="57">
        <f t="shared" si="12"/>
        <v>15.98410073</v>
      </c>
      <c r="AB45" s="31">
        <v>2454</v>
      </c>
      <c r="AC45" s="57">
        <f t="shared" si="13"/>
        <v>0.24540000000000001</v>
      </c>
      <c r="AD45" s="31">
        <v>468428</v>
      </c>
      <c r="AE45" s="57">
        <f t="shared" si="14"/>
        <v>46.842799999999997</v>
      </c>
      <c r="AF45" s="31">
        <f t="shared" si="23"/>
        <v>470882.24540000001</v>
      </c>
      <c r="AG45" s="59">
        <f t="shared" si="15"/>
        <v>47.088224539999999</v>
      </c>
      <c r="AH45" s="59">
        <f t="shared" si="16"/>
        <v>309.52832706000004</v>
      </c>
      <c r="AI45" s="63">
        <v>63.85</v>
      </c>
      <c r="AJ45" s="64">
        <v>79.569999999999993</v>
      </c>
      <c r="AK45" s="62">
        <f t="shared" si="17"/>
        <v>71.709999999999994</v>
      </c>
    </row>
    <row r="46" spans="1:37" x14ac:dyDescent="0.25">
      <c r="A46" s="83"/>
      <c r="B46" s="7" t="s">
        <v>26</v>
      </c>
      <c r="C46" s="67">
        <v>0</v>
      </c>
      <c r="D46" s="28">
        <v>17799</v>
      </c>
      <c r="E46" s="57">
        <f t="shared" si="1"/>
        <v>1.7799</v>
      </c>
      <c r="F46" s="28">
        <v>271566</v>
      </c>
      <c r="G46" s="57">
        <f t="shared" si="2"/>
        <v>27.156600000000001</v>
      </c>
      <c r="H46" s="28">
        <f t="shared" si="19"/>
        <v>289366.77990000002</v>
      </c>
      <c r="I46" s="57">
        <f t="shared" si="3"/>
        <v>28.936677990000003</v>
      </c>
      <c r="J46" s="28">
        <v>14912</v>
      </c>
      <c r="K46" s="57">
        <f t="shared" si="4"/>
        <v>1.4912000000000001</v>
      </c>
      <c r="L46" s="28">
        <v>444215</v>
      </c>
      <c r="M46" s="57">
        <f t="shared" si="5"/>
        <v>44.421500000000002</v>
      </c>
      <c r="N46" s="31">
        <f t="shared" si="20"/>
        <v>459128.49119999999</v>
      </c>
      <c r="O46" s="57">
        <f t="shared" si="6"/>
        <v>45.912849119999997</v>
      </c>
      <c r="P46" s="28">
        <v>473</v>
      </c>
      <c r="Q46" s="58">
        <f t="shared" si="7"/>
        <v>4.7300000000000002E-2</v>
      </c>
      <c r="R46" s="31">
        <v>552367</v>
      </c>
      <c r="S46" s="57">
        <f t="shared" si="8"/>
        <v>55.236699999999999</v>
      </c>
      <c r="T46" s="31">
        <f t="shared" si="21"/>
        <v>552840.04729999998</v>
      </c>
      <c r="U46" s="57">
        <f t="shared" si="9"/>
        <v>55.284004729999999</v>
      </c>
      <c r="V46" s="31">
        <v>605</v>
      </c>
      <c r="W46" s="58">
        <f t="shared" si="10"/>
        <v>6.0499999999999998E-2</v>
      </c>
      <c r="X46" s="31">
        <v>167558</v>
      </c>
      <c r="Y46" s="57">
        <f t="shared" si="11"/>
        <v>16.755800000000001</v>
      </c>
      <c r="Z46" s="31">
        <f t="shared" si="22"/>
        <v>168163.06049999999</v>
      </c>
      <c r="AA46" s="57">
        <f t="shared" si="12"/>
        <v>16.816306049999998</v>
      </c>
      <c r="AB46" s="31">
        <v>1572</v>
      </c>
      <c r="AC46" s="57">
        <f t="shared" si="13"/>
        <v>0.15720000000000001</v>
      </c>
      <c r="AD46" s="31">
        <v>306093</v>
      </c>
      <c r="AE46" s="57">
        <f t="shared" si="14"/>
        <v>30.609300000000001</v>
      </c>
      <c r="AF46" s="31">
        <f t="shared" si="23"/>
        <v>307665.15720000002</v>
      </c>
      <c r="AG46" s="59">
        <f t="shared" si="15"/>
        <v>30.766515720000001</v>
      </c>
      <c r="AH46" s="59">
        <f t="shared" si="16"/>
        <v>177.71635361</v>
      </c>
      <c r="AI46" s="63">
        <v>42.47</v>
      </c>
      <c r="AJ46" s="64">
        <v>64.91</v>
      </c>
      <c r="AK46" s="62">
        <f t="shared" si="17"/>
        <v>53.69</v>
      </c>
    </row>
    <row r="47" spans="1:37" x14ac:dyDescent="0.25">
      <c r="A47" s="83"/>
      <c r="B47" s="7" t="s">
        <v>25</v>
      </c>
      <c r="C47" s="67">
        <v>0</v>
      </c>
      <c r="D47" s="28">
        <v>23818</v>
      </c>
      <c r="E47" s="57">
        <f t="shared" si="1"/>
        <v>2.3818000000000001</v>
      </c>
      <c r="F47" s="28">
        <v>474096</v>
      </c>
      <c r="G47" s="57">
        <f t="shared" si="2"/>
        <v>47.409599999999998</v>
      </c>
      <c r="H47" s="28">
        <f t="shared" si="19"/>
        <v>497916.38179999997</v>
      </c>
      <c r="I47" s="57">
        <f t="shared" si="3"/>
        <v>49.79163818</v>
      </c>
      <c r="J47" s="28">
        <v>19556</v>
      </c>
      <c r="K47" s="57">
        <f t="shared" si="4"/>
        <v>1.9556</v>
      </c>
      <c r="L47" s="28">
        <v>507948</v>
      </c>
      <c r="M47" s="57">
        <f t="shared" si="5"/>
        <v>50.794800000000002</v>
      </c>
      <c r="N47" s="31">
        <f t="shared" si="20"/>
        <v>527505.95559999999</v>
      </c>
      <c r="O47" s="57">
        <f t="shared" si="6"/>
        <v>52.750595560000001</v>
      </c>
      <c r="P47" s="28">
        <v>679</v>
      </c>
      <c r="Q47" s="58">
        <f t="shared" si="7"/>
        <v>6.7900000000000002E-2</v>
      </c>
      <c r="R47" s="31">
        <v>874131</v>
      </c>
      <c r="S47" s="57">
        <f t="shared" si="8"/>
        <v>87.4131</v>
      </c>
      <c r="T47" s="31">
        <f t="shared" si="21"/>
        <v>874810.06790000002</v>
      </c>
      <c r="U47" s="57">
        <f t="shared" si="9"/>
        <v>87.481006790000009</v>
      </c>
      <c r="V47" s="31">
        <v>2140</v>
      </c>
      <c r="W47" s="58">
        <f t="shared" si="10"/>
        <v>0.214</v>
      </c>
      <c r="X47" s="31">
        <v>147942</v>
      </c>
      <c r="Y47" s="57">
        <f t="shared" si="11"/>
        <v>14.7942</v>
      </c>
      <c r="Z47" s="31">
        <f t="shared" si="22"/>
        <v>150082.21400000001</v>
      </c>
      <c r="AA47" s="57">
        <f t="shared" si="12"/>
        <v>15.0082214</v>
      </c>
      <c r="AB47" s="31">
        <v>1370</v>
      </c>
      <c r="AC47" s="57">
        <f t="shared" si="13"/>
        <v>0.13700000000000001</v>
      </c>
      <c r="AD47" s="31">
        <v>295800</v>
      </c>
      <c r="AE47" s="57">
        <f t="shared" si="14"/>
        <v>29.58</v>
      </c>
      <c r="AF47" s="31">
        <f t="shared" si="23"/>
        <v>297170.13699999999</v>
      </c>
      <c r="AG47" s="59">
        <f t="shared" si="15"/>
        <v>29.717013699999999</v>
      </c>
      <c r="AH47" s="59">
        <f t="shared" si="16"/>
        <v>234.74847563</v>
      </c>
      <c r="AI47" s="63">
        <v>50.12</v>
      </c>
      <c r="AJ47" s="64">
        <v>77.11</v>
      </c>
      <c r="AK47" s="62">
        <f t="shared" si="17"/>
        <v>63.614999999999995</v>
      </c>
    </row>
    <row r="48" spans="1:37" x14ac:dyDescent="0.25">
      <c r="A48" s="83"/>
      <c r="B48" s="7" t="s">
        <v>24</v>
      </c>
      <c r="C48" s="67">
        <v>0</v>
      </c>
      <c r="D48" s="28">
        <v>19109</v>
      </c>
      <c r="E48" s="57">
        <f t="shared" si="1"/>
        <v>1.9109</v>
      </c>
      <c r="F48" s="28">
        <v>490843</v>
      </c>
      <c r="G48" s="57">
        <f t="shared" si="2"/>
        <v>49.084299999999999</v>
      </c>
      <c r="H48" s="28">
        <f t="shared" si="19"/>
        <v>509953.91090000002</v>
      </c>
      <c r="I48" s="57">
        <f t="shared" si="3"/>
        <v>50.995391089999998</v>
      </c>
      <c r="J48" s="28">
        <v>17702</v>
      </c>
      <c r="K48" s="57">
        <f t="shared" si="4"/>
        <v>1.7702</v>
      </c>
      <c r="L48" s="28">
        <v>542596</v>
      </c>
      <c r="M48" s="57">
        <f t="shared" si="5"/>
        <v>54.259599999999999</v>
      </c>
      <c r="N48" s="31">
        <f t="shared" si="20"/>
        <v>560299.77020000003</v>
      </c>
      <c r="O48" s="57">
        <f t="shared" si="6"/>
        <v>56.029977020000004</v>
      </c>
      <c r="P48" s="28">
        <v>1180</v>
      </c>
      <c r="Q48" s="58">
        <f t="shared" si="7"/>
        <v>0.11799999999999999</v>
      </c>
      <c r="R48" s="31">
        <v>832600</v>
      </c>
      <c r="S48" s="57">
        <f t="shared" si="8"/>
        <v>83.26</v>
      </c>
      <c r="T48" s="31">
        <f t="shared" si="21"/>
        <v>833780.11800000002</v>
      </c>
      <c r="U48" s="57">
        <f t="shared" si="9"/>
        <v>83.378011799999996</v>
      </c>
      <c r="V48" s="31">
        <v>2348</v>
      </c>
      <c r="W48" s="58">
        <f t="shared" si="10"/>
        <v>0.23480000000000001</v>
      </c>
      <c r="X48" s="31">
        <v>117985</v>
      </c>
      <c r="Y48" s="57">
        <f t="shared" si="11"/>
        <v>11.798500000000001</v>
      </c>
      <c r="Z48" s="31">
        <f t="shared" si="22"/>
        <v>120333.23480000001</v>
      </c>
      <c r="AA48" s="57">
        <f t="shared" si="12"/>
        <v>12.03332348</v>
      </c>
      <c r="AB48" s="31">
        <v>1628</v>
      </c>
      <c r="AC48" s="57">
        <f t="shared" si="13"/>
        <v>0.1628</v>
      </c>
      <c r="AD48" s="31">
        <v>241567</v>
      </c>
      <c r="AE48" s="57">
        <f t="shared" si="14"/>
        <v>24.156700000000001</v>
      </c>
      <c r="AF48" s="31">
        <f t="shared" si="23"/>
        <v>243195.16279999999</v>
      </c>
      <c r="AG48" s="59">
        <f t="shared" si="15"/>
        <v>24.319516279999998</v>
      </c>
      <c r="AH48" s="59">
        <f t="shared" si="16"/>
        <v>226.75621967000001</v>
      </c>
      <c r="AI48" s="63">
        <v>37.380000000000003</v>
      </c>
      <c r="AJ48" s="64">
        <v>63.55</v>
      </c>
      <c r="AK48" s="62">
        <f t="shared" si="17"/>
        <v>50.465000000000003</v>
      </c>
    </row>
    <row r="49" spans="1:37" x14ac:dyDescent="0.25">
      <c r="A49" s="83"/>
      <c r="B49" s="7" t="s">
        <v>23</v>
      </c>
      <c r="C49" s="67">
        <v>0</v>
      </c>
      <c r="D49" s="28">
        <v>17089</v>
      </c>
      <c r="E49" s="57">
        <f t="shared" si="1"/>
        <v>1.7089000000000001</v>
      </c>
      <c r="F49" s="28">
        <v>441954</v>
      </c>
      <c r="G49" s="57">
        <f t="shared" si="2"/>
        <v>44.195399999999999</v>
      </c>
      <c r="H49" s="28">
        <f t="shared" si="19"/>
        <v>459044.70890000003</v>
      </c>
      <c r="I49" s="57">
        <f t="shared" si="3"/>
        <v>45.904470890000006</v>
      </c>
      <c r="J49" s="28">
        <v>14172</v>
      </c>
      <c r="K49" s="57">
        <f t="shared" si="4"/>
        <v>1.4172</v>
      </c>
      <c r="L49" s="28">
        <v>472382</v>
      </c>
      <c r="M49" s="57">
        <f t="shared" si="5"/>
        <v>47.238199999999999</v>
      </c>
      <c r="N49" s="31">
        <f t="shared" si="20"/>
        <v>486555.41720000003</v>
      </c>
      <c r="O49" s="57">
        <f t="shared" si="6"/>
        <v>48.655541720000002</v>
      </c>
      <c r="P49" s="28">
        <v>878</v>
      </c>
      <c r="Q49" s="58">
        <f t="shared" si="7"/>
        <v>8.7800000000000003E-2</v>
      </c>
      <c r="R49" s="31">
        <v>682529</v>
      </c>
      <c r="S49" s="57">
        <f t="shared" si="8"/>
        <v>68.252899999999997</v>
      </c>
      <c r="T49" s="31">
        <f t="shared" si="21"/>
        <v>683407.08779999998</v>
      </c>
      <c r="U49" s="57">
        <f t="shared" si="9"/>
        <v>68.34070878</v>
      </c>
      <c r="V49" s="31">
        <v>2036</v>
      </c>
      <c r="W49" s="58">
        <f t="shared" si="10"/>
        <v>0.2036</v>
      </c>
      <c r="X49" s="31">
        <v>89399</v>
      </c>
      <c r="Y49" s="57">
        <f t="shared" si="11"/>
        <v>8.9398999999999997</v>
      </c>
      <c r="Z49" s="31">
        <f t="shared" si="22"/>
        <v>91435.203599999993</v>
      </c>
      <c r="AA49" s="57">
        <f t="shared" si="12"/>
        <v>9.1435203600000001</v>
      </c>
      <c r="AB49" s="31">
        <v>1071</v>
      </c>
      <c r="AC49" s="57">
        <f t="shared" si="13"/>
        <v>0.1071</v>
      </c>
      <c r="AD49" s="31">
        <v>198760</v>
      </c>
      <c r="AE49" s="57">
        <f t="shared" si="14"/>
        <v>19.876000000000001</v>
      </c>
      <c r="AF49" s="31">
        <f t="shared" si="23"/>
        <v>199831.10709999999</v>
      </c>
      <c r="AG49" s="59">
        <f t="shared" si="15"/>
        <v>19.983110709999998</v>
      </c>
      <c r="AH49" s="59">
        <f t="shared" si="16"/>
        <v>192.02735246</v>
      </c>
      <c r="AI49" s="63">
        <v>39.14</v>
      </c>
      <c r="AJ49" s="64">
        <v>58.01</v>
      </c>
      <c r="AK49" s="62">
        <f t="shared" si="17"/>
        <v>48.575000000000003</v>
      </c>
    </row>
    <row r="50" spans="1:37" x14ac:dyDescent="0.25">
      <c r="A50" s="83"/>
      <c r="B50" s="7" t="s">
        <v>47</v>
      </c>
      <c r="C50" s="67">
        <v>0</v>
      </c>
      <c r="D50" s="28">
        <v>15357</v>
      </c>
      <c r="E50" s="57">
        <f t="shared" si="1"/>
        <v>1.5357000000000001</v>
      </c>
      <c r="F50" s="28">
        <v>315172</v>
      </c>
      <c r="G50" s="57">
        <f t="shared" si="2"/>
        <v>31.517199999999999</v>
      </c>
      <c r="H50" s="28">
        <f t="shared" si="19"/>
        <v>330530.53570000001</v>
      </c>
      <c r="I50" s="57">
        <f t="shared" si="3"/>
        <v>33.053053570000003</v>
      </c>
      <c r="J50" s="28">
        <v>13102</v>
      </c>
      <c r="K50" s="57">
        <f t="shared" si="4"/>
        <v>1.3102</v>
      </c>
      <c r="L50" s="28">
        <v>416746</v>
      </c>
      <c r="M50" s="57">
        <f t="shared" si="5"/>
        <v>41.674599999999998</v>
      </c>
      <c r="N50" s="31">
        <f t="shared" si="20"/>
        <v>429849.31020000001</v>
      </c>
      <c r="O50" s="57">
        <f t="shared" si="6"/>
        <v>42.984931019999998</v>
      </c>
      <c r="P50" s="28">
        <v>626</v>
      </c>
      <c r="Q50" s="58">
        <f t="shared" si="7"/>
        <v>6.2600000000000003E-2</v>
      </c>
      <c r="R50" s="31">
        <v>547964</v>
      </c>
      <c r="S50" s="57">
        <f t="shared" si="8"/>
        <v>54.796399999999998</v>
      </c>
      <c r="T50" s="31">
        <f t="shared" si="21"/>
        <v>548590.06259999995</v>
      </c>
      <c r="U50" s="57">
        <f t="shared" si="9"/>
        <v>54.859006259999994</v>
      </c>
      <c r="V50" s="31">
        <v>1745</v>
      </c>
      <c r="W50" s="58">
        <f t="shared" si="10"/>
        <v>0.17449999999999999</v>
      </c>
      <c r="X50" s="31">
        <v>97985</v>
      </c>
      <c r="Y50" s="57">
        <f t="shared" si="11"/>
        <v>9.7985000000000007</v>
      </c>
      <c r="Z50" s="31">
        <f t="shared" si="22"/>
        <v>99730.174499999994</v>
      </c>
      <c r="AA50" s="57">
        <f t="shared" si="12"/>
        <v>9.9730174499999986</v>
      </c>
      <c r="AB50" s="31">
        <v>895</v>
      </c>
      <c r="AC50" s="57">
        <f t="shared" si="13"/>
        <v>8.9499999999999996E-2</v>
      </c>
      <c r="AD50" s="31">
        <v>198087</v>
      </c>
      <c r="AE50" s="57">
        <f t="shared" si="14"/>
        <v>19.808700000000002</v>
      </c>
      <c r="AF50" s="31">
        <f t="shared" si="23"/>
        <v>198982.0895</v>
      </c>
      <c r="AG50" s="59">
        <f t="shared" si="15"/>
        <v>19.898208950000001</v>
      </c>
      <c r="AH50" s="59">
        <f t="shared" si="16"/>
        <v>160.76821724999999</v>
      </c>
      <c r="AI50" s="63">
        <v>39.72</v>
      </c>
      <c r="AJ50" s="64">
        <v>53.73</v>
      </c>
      <c r="AK50" s="62">
        <f t="shared" si="17"/>
        <v>46.724999999999994</v>
      </c>
    </row>
    <row r="51" spans="1:37" x14ac:dyDescent="0.25">
      <c r="A51" s="83"/>
      <c r="B51" s="7" t="s">
        <v>22</v>
      </c>
      <c r="C51" s="67">
        <v>0</v>
      </c>
      <c r="D51" s="28">
        <v>23015</v>
      </c>
      <c r="E51" s="57">
        <f t="shared" si="1"/>
        <v>2.3014999999999999</v>
      </c>
      <c r="F51" s="28">
        <v>507039</v>
      </c>
      <c r="G51" s="57">
        <f t="shared" si="2"/>
        <v>50.703899999999997</v>
      </c>
      <c r="H51" s="28">
        <f t="shared" si="19"/>
        <v>530056.30150000006</v>
      </c>
      <c r="I51" s="57">
        <f t="shared" si="3"/>
        <v>53.005630150000009</v>
      </c>
      <c r="J51" s="28">
        <v>13612</v>
      </c>
      <c r="K51" s="57">
        <f t="shared" si="4"/>
        <v>1.3612</v>
      </c>
      <c r="L51" s="28">
        <v>615112</v>
      </c>
      <c r="M51" s="57">
        <f t="shared" si="5"/>
        <v>61.511200000000002</v>
      </c>
      <c r="N51" s="31">
        <f t="shared" si="20"/>
        <v>628725.36120000004</v>
      </c>
      <c r="O51" s="57">
        <f t="shared" si="6"/>
        <v>62.872536120000007</v>
      </c>
      <c r="P51" s="28">
        <v>1137</v>
      </c>
      <c r="Q51" s="58">
        <f t="shared" si="7"/>
        <v>0.1137</v>
      </c>
      <c r="R51" s="31">
        <v>669035</v>
      </c>
      <c r="S51" s="57">
        <f t="shared" si="8"/>
        <v>66.903499999999994</v>
      </c>
      <c r="T51" s="31">
        <f t="shared" si="21"/>
        <v>670172.11369999999</v>
      </c>
      <c r="U51" s="57">
        <f t="shared" si="9"/>
        <v>67.017211369999998</v>
      </c>
      <c r="V51" s="31">
        <v>1300</v>
      </c>
      <c r="W51" s="58">
        <f t="shared" si="10"/>
        <v>0.13</v>
      </c>
      <c r="X51" s="31">
        <v>179108</v>
      </c>
      <c r="Y51" s="57">
        <f t="shared" si="11"/>
        <v>17.910799999999998</v>
      </c>
      <c r="Z51" s="31">
        <f t="shared" si="22"/>
        <v>180408.13</v>
      </c>
      <c r="AA51" s="57">
        <f t="shared" si="12"/>
        <v>18.040813</v>
      </c>
      <c r="AB51" s="31">
        <v>1661</v>
      </c>
      <c r="AC51" s="57">
        <f t="shared" si="13"/>
        <v>0.1661</v>
      </c>
      <c r="AD51" s="31">
        <v>437691</v>
      </c>
      <c r="AE51" s="57">
        <f t="shared" si="14"/>
        <v>43.769100000000002</v>
      </c>
      <c r="AF51" s="31">
        <f t="shared" si="23"/>
        <v>439352.16609999997</v>
      </c>
      <c r="AG51" s="59">
        <f t="shared" si="15"/>
        <v>43.935216609999998</v>
      </c>
      <c r="AH51" s="59">
        <f t="shared" si="16"/>
        <v>244.87140725</v>
      </c>
      <c r="AI51" s="63">
        <v>37.25</v>
      </c>
      <c r="AJ51" s="64">
        <v>62.38</v>
      </c>
      <c r="AK51" s="62">
        <f t="shared" si="17"/>
        <v>49.814999999999998</v>
      </c>
    </row>
  </sheetData>
  <mergeCells count="14">
    <mergeCell ref="AB2:AG2"/>
    <mergeCell ref="AI2:AK2"/>
    <mergeCell ref="A4:A15"/>
    <mergeCell ref="A16:A27"/>
    <mergeCell ref="A28:A39"/>
    <mergeCell ref="A2:A3"/>
    <mergeCell ref="B2:B3"/>
    <mergeCell ref="C2:C3"/>
    <mergeCell ref="AH2:AH3"/>
    <mergeCell ref="A40:A51"/>
    <mergeCell ref="D2:I2"/>
    <mergeCell ref="J2:O2"/>
    <mergeCell ref="P2:U2"/>
    <mergeCell ref="V2:AA2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A677-6352-4BE3-B6AC-1FC2F351D88F}">
  <dimension ref="B3:F15"/>
  <sheetViews>
    <sheetView workbookViewId="0">
      <selection activeCell="C15" sqref="C15"/>
    </sheetView>
  </sheetViews>
  <sheetFormatPr defaultRowHeight="15" x14ac:dyDescent="0.25"/>
  <cols>
    <col min="2" max="2" width="20.42578125" bestFit="1" customWidth="1"/>
    <col min="3" max="3" width="18.85546875" bestFit="1" customWidth="1"/>
    <col min="4" max="4" width="11.85546875" bestFit="1" customWidth="1"/>
    <col min="5" max="5" width="17.7109375" bestFit="1" customWidth="1"/>
    <col min="6" max="6" width="20.42578125" bestFit="1" customWidth="1"/>
  </cols>
  <sheetData>
    <row r="3" spans="2:6" x14ac:dyDescent="0.25">
      <c r="D3" t="s">
        <v>62</v>
      </c>
    </row>
    <row r="4" spans="2:6" x14ac:dyDescent="0.25">
      <c r="B4" s="51"/>
      <c r="C4" s="51"/>
      <c r="D4" s="51" t="s">
        <v>102</v>
      </c>
      <c r="E4" s="51" t="s">
        <v>103</v>
      </c>
      <c r="F4" s="51" t="s">
        <v>104</v>
      </c>
    </row>
    <row r="5" spans="2:6" x14ac:dyDescent="0.25">
      <c r="B5" s="51" t="s">
        <v>102</v>
      </c>
      <c r="C5" s="51" t="s">
        <v>105</v>
      </c>
      <c r="D5" s="51">
        <v>1</v>
      </c>
      <c r="E5" s="51"/>
      <c r="F5" s="51"/>
    </row>
    <row r="6" spans="2:6" x14ac:dyDescent="0.25">
      <c r="B6" s="51"/>
      <c r="C6" s="51" t="s">
        <v>69</v>
      </c>
      <c r="D6" s="51"/>
      <c r="E6" s="51"/>
      <c r="F6" s="51"/>
    </row>
    <row r="7" spans="2:6" x14ac:dyDescent="0.25">
      <c r="B7" s="51" t="s">
        <v>103</v>
      </c>
      <c r="C7" s="51" t="s">
        <v>105</v>
      </c>
      <c r="D7" s="51" t="s">
        <v>106</v>
      </c>
      <c r="E7" s="51">
        <v>1</v>
      </c>
      <c r="F7" s="51"/>
    </row>
    <row r="8" spans="2:6" x14ac:dyDescent="0.25">
      <c r="B8" s="51"/>
      <c r="C8" s="51" t="s">
        <v>69</v>
      </c>
      <c r="D8" s="68">
        <v>0</v>
      </c>
      <c r="E8" s="51"/>
      <c r="F8" s="51"/>
    </row>
    <row r="9" spans="2:6" x14ac:dyDescent="0.25">
      <c r="B9" s="51" t="s">
        <v>104</v>
      </c>
      <c r="C9" s="51" t="s">
        <v>105</v>
      </c>
      <c r="D9" s="51" t="s">
        <v>107</v>
      </c>
      <c r="E9" s="51" t="s">
        <v>108</v>
      </c>
      <c r="F9" s="51">
        <v>1</v>
      </c>
    </row>
    <row r="10" spans="2:6" x14ac:dyDescent="0.25">
      <c r="B10" s="51"/>
      <c r="C10" s="51" t="s">
        <v>69</v>
      </c>
      <c r="D10" s="68">
        <v>0</v>
      </c>
      <c r="E10" s="51">
        <v>0</v>
      </c>
      <c r="F10" s="51"/>
    </row>
    <row r="12" spans="2:6" x14ac:dyDescent="0.25">
      <c r="B12">
        <f>1-0.314</f>
        <v>0.68599999999999994</v>
      </c>
      <c r="C12" s="69">
        <f>SQRT(B12)</f>
        <v>0.82825116963394618</v>
      </c>
    </row>
    <row r="13" spans="2:6" x14ac:dyDescent="0.25">
      <c r="B13">
        <f>1-0.756</f>
        <v>0.24399999999999999</v>
      </c>
      <c r="C13" s="69">
        <f>SQRT(B13)</f>
        <v>0.49396356140913877</v>
      </c>
    </row>
    <row r="14" spans="2:6" x14ac:dyDescent="0.25">
      <c r="C14" s="69">
        <f>-0.56*0.657</f>
        <v>-0.36792000000000002</v>
      </c>
    </row>
    <row r="15" spans="2:6" x14ac:dyDescent="0.25">
      <c r="C15">
        <f>(-0.319)+(-0.368)</f>
        <v>-0.68700000000000006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Jml Wisatawan</vt:lpstr>
      <vt:lpstr>Occupancy</vt:lpstr>
      <vt:lpstr>All Data</vt:lpstr>
      <vt:lpstr>Validitas</vt:lpstr>
      <vt:lpstr>Reliabitias</vt:lpstr>
      <vt:lpstr>Scala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2022-01-14T03:04:50Z</dcterms:created>
  <dcterms:modified xsi:type="dcterms:W3CDTF">2022-01-27T10:11:37Z</dcterms:modified>
</cp:coreProperties>
</file>